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1730"/>
  </bookViews>
  <sheets>
    <sheet name="DEPED_CONSO FAR 4_DECEMBER.2016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G93" i="1" s="1"/>
  <c r="M91" i="1"/>
  <c r="M90" i="1"/>
  <c r="J90" i="1"/>
  <c r="G90" i="1"/>
  <c r="M78" i="1"/>
  <c r="G77" i="1"/>
  <c r="M76" i="1"/>
  <c r="J76" i="1"/>
  <c r="J75" i="1"/>
  <c r="M75" i="1" s="1"/>
  <c r="M74" i="1"/>
  <c r="J74" i="1"/>
  <c r="J73" i="1"/>
  <c r="M73" i="1" s="1"/>
  <c r="J71" i="1"/>
  <c r="M71" i="1" s="1"/>
  <c r="M70" i="1"/>
  <c r="G69" i="1"/>
  <c r="V54" i="1"/>
  <c r="R54" i="1"/>
  <c r="G54" i="1"/>
  <c r="P53" i="1"/>
  <c r="L53" i="1"/>
  <c r="F52" i="1"/>
  <c r="W51" i="1"/>
  <c r="R51" i="1"/>
  <c r="Q51" i="1"/>
  <c r="P51" i="1"/>
  <c r="O51" i="1"/>
  <c r="M51" i="1"/>
  <c r="K51" i="1"/>
  <c r="J51" i="1"/>
  <c r="H51" i="1"/>
  <c r="F51" i="1"/>
  <c r="E51" i="1"/>
  <c r="R50" i="1"/>
  <c r="H50" i="1"/>
  <c r="AC49" i="1"/>
  <c r="Y49" i="1"/>
  <c r="X49" i="1"/>
  <c r="W49" i="1"/>
  <c r="V49" i="1"/>
  <c r="R49" i="1"/>
  <c r="Q49" i="1"/>
  <c r="P49" i="1"/>
  <c r="O49" i="1"/>
  <c r="M49" i="1"/>
  <c r="K49" i="1"/>
  <c r="J49" i="1"/>
  <c r="H49" i="1"/>
  <c r="G49" i="1"/>
  <c r="F49" i="1"/>
  <c r="E49" i="1"/>
  <c r="W48" i="1"/>
  <c r="V48" i="1"/>
  <c r="R48" i="1"/>
  <c r="P48" i="1"/>
  <c r="O48" i="1"/>
  <c r="M48" i="1"/>
  <c r="K48" i="1"/>
  <c r="J48" i="1"/>
  <c r="H48" i="1"/>
  <c r="F48" i="1"/>
  <c r="E48" i="1"/>
  <c r="K47" i="1"/>
  <c r="E47" i="1"/>
  <c r="J45" i="1"/>
  <c r="F45" i="1"/>
  <c r="X44" i="1"/>
  <c r="W44" i="1"/>
  <c r="V44" i="1"/>
  <c r="R44" i="1"/>
  <c r="Q44" i="1"/>
  <c r="Q54" i="1" s="1"/>
  <c r="P44" i="1"/>
  <c r="O44" i="1"/>
  <c r="O54" i="1" s="1"/>
  <c r="M44" i="1"/>
  <c r="L44" i="1"/>
  <c r="K44" i="1"/>
  <c r="AA44" i="1" s="1"/>
  <c r="J44" i="1"/>
  <c r="H44" i="1"/>
  <c r="G44" i="1"/>
  <c r="AB44" i="1" s="1"/>
  <c r="F44" i="1"/>
  <c r="E44" i="1"/>
  <c r="Z44" i="1" s="1"/>
  <c r="AC43" i="1"/>
  <c r="Y43" i="1"/>
  <c r="X43" i="1"/>
  <c r="W43" i="1"/>
  <c r="V43" i="1"/>
  <c r="R43" i="1"/>
  <c r="Q43" i="1"/>
  <c r="P43" i="1"/>
  <c r="O43" i="1"/>
  <c r="O53" i="1" s="1"/>
  <c r="M43" i="1"/>
  <c r="L43" i="1"/>
  <c r="K43" i="1"/>
  <c r="K53" i="1" s="1"/>
  <c r="J43" i="1"/>
  <c r="H43" i="1"/>
  <c r="G43" i="1"/>
  <c r="AB43" i="1" s="1"/>
  <c r="F43" i="1"/>
  <c r="E43" i="1"/>
  <c r="Z43" i="1" s="1"/>
  <c r="AB42" i="1"/>
  <c r="X42" i="1"/>
  <c r="X52" i="1" s="1"/>
  <c r="W42" i="1"/>
  <c r="V42" i="1"/>
  <c r="R42" i="1"/>
  <c r="Q42" i="1"/>
  <c r="P42" i="1"/>
  <c r="O42" i="1"/>
  <c r="O52" i="1" s="1"/>
  <c r="M42" i="1"/>
  <c r="L42" i="1"/>
  <c r="K42" i="1"/>
  <c r="J42" i="1"/>
  <c r="N42" i="1" s="1"/>
  <c r="H42" i="1"/>
  <c r="G42" i="1"/>
  <c r="F42" i="1"/>
  <c r="E42" i="1"/>
  <c r="AC41" i="1"/>
  <c r="AC51" i="1" s="1"/>
  <c r="AA41" i="1"/>
  <c r="Z41" i="1"/>
  <c r="Y41" i="1"/>
  <c r="V41" i="1"/>
  <c r="V51" i="1" s="1"/>
  <c r="S41" i="1"/>
  <c r="S51" i="1" s="1"/>
  <c r="N41" i="1"/>
  <c r="I41" i="1"/>
  <c r="G41" i="1"/>
  <c r="AB41" i="1" s="1"/>
  <c r="X40" i="1"/>
  <c r="W40" i="1"/>
  <c r="V40" i="1"/>
  <c r="R40" i="1"/>
  <c r="R45" i="1" s="1"/>
  <c r="Q40" i="1"/>
  <c r="O40" i="1"/>
  <c r="M40" i="1"/>
  <c r="L40" i="1"/>
  <c r="K40" i="1"/>
  <c r="J40" i="1"/>
  <c r="G40" i="1"/>
  <c r="G50" i="1" s="1"/>
  <c r="E40" i="1"/>
  <c r="Z40" i="1" s="1"/>
  <c r="AC39" i="1"/>
  <c r="AB39" i="1"/>
  <c r="AA39" i="1"/>
  <c r="Z39" i="1"/>
  <c r="Y39" i="1"/>
  <c r="S39" i="1"/>
  <c r="N39" i="1"/>
  <c r="I39" i="1"/>
  <c r="AC38" i="1"/>
  <c r="AB38" i="1"/>
  <c r="AA38" i="1"/>
  <c r="Z38" i="1"/>
  <c r="Y38" i="1"/>
  <c r="T38" i="1"/>
  <c r="S38" i="1"/>
  <c r="N38" i="1"/>
  <c r="I38" i="1"/>
  <c r="Y37" i="1"/>
  <c r="X37" i="1"/>
  <c r="W37" i="1"/>
  <c r="V37" i="1"/>
  <c r="V47" i="1" s="1"/>
  <c r="R37" i="1"/>
  <c r="R47" i="1" s="1"/>
  <c r="Q37" i="1"/>
  <c r="P37" i="1"/>
  <c r="O37" i="1"/>
  <c r="M37" i="1"/>
  <c r="L37" i="1"/>
  <c r="K37" i="1"/>
  <c r="J37" i="1"/>
  <c r="J47" i="1" s="1"/>
  <c r="H37" i="1"/>
  <c r="G37" i="1"/>
  <c r="F37" i="1"/>
  <c r="F47" i="1" s="1"/>
  <c r="E37" i="1"/>
  <c r="I37" i="1" s="1"/>
  <c r="X34" i="1"/>
  <c r="Y34" i="1" s="1"/>
  <c r="W34" i="1"/>
  <c r="V34" i="1"/>
  <c r="R34" i="1"/>
  <c r="Q34" i="1"/>
  <c r="P34" i="1"/>
  <c r="O34" i="1"/>
  <c r="S34" i="1" s="1"/>
  <c r="M34" i="1"/>
  <c r="M54" i="1" s="1"/>
  <c r="L34" i="1"/>
  <c r="K34" i="1"/>
  <c r="J34" i="1"/>
  <c r="J54" i="1" s="1"/>
  <c r="H34" i="1"/>
  <c r="AC34" i="1" s="1"/>
  <c r="G34" i="1"/>
  <c r="F34" i="1"/>
  <c r="E34" i="1"/>
  <c r="Z34" i="1" s="1"/>
  <c r="AB33" i="1"/>
  <c r="X33" i="1"/>
  <c r="X53" i="1" s="1"/>
  <c r="W33" i="1"/>
  <c r="W53" i="1" s="1"/>
  <c r="V33" i="1"/>
  <c r="R33" i="1"/>
  <c r="Q33" i="1"/>
  <c r="P33" i="1"/>
  <c r="O33" i="1"/>
  <c r="S33" i="1" s="1"/>
  <c r="M33" i="1"/>
  <c r="L33" i="1"/>
  <c r="K33" i="1"/>
  <c r="J33" i="1"/>
  <c r="Z33" i="1" s="1"/>
  <c r="H33" i="1"/>
  <c r="G33" i="1"/>
  <c r="F33" i="1"/>
  <c r="AA33" i="1" s="1"/>
  <c r="E33" i="1"/>
  <c r="I33" i="1" s="1"/>
  <c r="X32" i="1"/>
  <c r="W32" i="1"/>
  <c r="V32" i="1"/>
  <c r="Y32" i="1" s="1"/>
  <c r="R32" i="1"/>
  <c r="R52" i="1" s="1"/>
  <c r="Q32" i="1"/>
  <c r="AB32" i="1" s="1"/>
  <c r="P32" i="1"/>
  <c r="P35" i="1" s="1"/>
  <c r="O32" i="1"/>
  <c r="M32" i="1"/>
  <c r="M52" i="1" s="1"/>
  <c r="L32" i="1"/>
  <c r="K32" i="1"/>
  <c r="J32" i="1"/>
  <c r="J52" i="1" s="1"/>
  <c r="H32" i="1"/>
  <c r="G32" i="1"/>
  <c r="F32" i="1"/>
  <c r="AA32" i="1" s="1"/>
  <c r="E32" i="1"/>
  <c r="E52" i="1" s="1"/>
  <c r="AC31" i="1"/>
  <c r="AA31" i="1"/>
  <c r="AA51" i="1" s="1"/>
  <c r="Z31" i="1"/>
  <c r="Y31" i="1"/>
  <c r="S31" i="1"/>
  <c r="Q31" i="1"/>
  <c r="L31" i="1"/>
  <c r="AB31" i="1" s="1"/>
  <c r="I31" i="1"/>
  <c r="AD30" i="1"/>
  <c r="X30" i="1"/>
  <c r="X35" i="1" s="1"/>
  <c r="W30" i="1"/>
  <c r="V30" i="1"/>
  <c r="R30" i="1"/>
  <c r="Q30" i="1"/>
  <c r="O30" i="1"/>
  <c r="S30" i="1" s="1"/>
  <c r="M30" i="1"/>
  <c r="L30" i="1"/>
  <c r="K30" i="1"/>
  <c r="K35" i="1" s="1"/>
  <c r="J30" i="1"/>
  <c r="G30" i="1"/>
  <c r="G35" i="1" s="1"/>
  <c r="F30" i="1"/>
  <c r="E30" i="1"/>
  <c r="I30" i="1" s="1"/>
  <c r="AC29" i="1"/>
  <c r="AA29" i="1"/>
  <c r="Z29" i="1"/>
  <c r="Y29" i="1"/>
  <c r="S29" i="1"/>
  <c r="L29" i="1"/>
  <c r="N29" i="1" s="1"/>
  <c r="T29" i="1" s="1"/>
  <c r="U29" i="1" s="1"/>
  <c r="I29" i="1"/>
  <c r="AC28" i="1"/>
  <c r="AA28" i="1"/>
  <c r="Z28" i="1"/>
  <c r="Y28" i="1"/>
  <c r="S28" i="1"/>
  <c r="N28" i="1"/>
  <c r="L28" i="1"/>
  <c r="I28" i="1"/>
  <c r="AB27" i="1"/>
  <c r="X27" i="1"/>
  <c r="W27" i="1"/>
  <c r="Y27" i="1" s="1"/>
  <c r="V27" i="1"/>
  <c r="R27" i="1"/>
  <c r="Q27" i="1"/>
  <c r="P27" i="1"/>
  <c r="P47" i="1" s="1"/>
  <c r="O27" i="1"/>
  <c r="O47" i="1" s="1"/>
  <c r="M27" i="1"/>
  <c r="L27" i="1"/>
  <c r="K27" i="1"/>
  <c r="AA27" i="1" s="1"/>
  <c r="J27" i="1"/>
  <c r="N27" i="1" s="1"/>
  <c r="H27" i="1"/>
  <c r="G27" i="1"/>
  <c r="F27" i="1"/>
  <c r="E27" i="1"/>
  <c r="K25" i="1"/>
  <c r="F25" i="1"/>
  <c r="AB24" i="1"/>
  <c r="AA24" i="1"/>
  <c r="X24" i="1"/>
  <c r="W24" i="1"/>
  <c r="Y24" i="1" s="1"/>
  <c r="V24" i="1"/>
  <c r="R24" i="1"/>
  <c r="Q24" i="1"/>
  <c r="P24" i="1"/>
  <c r="O24" i="1"/>
  <c r="S24" i="1" s="1"/>
  <c r="M24" i="1"/>
  <c r="AC24" i="1" s="1"/>
  <c r="L24" i="1"/>
  <c r="K24" i="1"/>
  <c r="J24" i="1"/>
  <c r="H24" i="1"/>
  <c r="G24" i="1"/>
  <c r="F24" i="1"/>
  <c r="E24" i="1"/>
  <c r="Z24" i="1" s="1"/>
  <c r="X23" i="1"/>
  <c r="W23" i="1"/>
  <c r="V23" i="1"/>
  <c r="Y23" i="1" s="1"/>
  <c r="R23" i="1"/>
  <c r="Q23" i="1"/>
  <c r="Q53" i="1" s="1"/>
  <c r="P23" i="1"/>
  <c r="O23" i="1"/>
  <c r="S23" i="1" s="1"/>
  <c r="M23" i="1"/>
  <c r="AC23" i="1" s="1"/>
  <c r="L23" i="1"/>
  <c r="K23" i="1"/>
  <c r="J23" i="1"/>
  <c r="N23" i="1" s="1"/>
  <c r="H23" i="1"/>
  <c r="G23" i="1"/>
  <c r="F23" i="1"/>
  <c r="AA23" i="1" s="1"/>
  <c r="E23" i="1"/>
  <c r="E53" i="1" s="1"/>
  <c r="AA22" i="1"/>
  <c r="Y22" i="1"/>
  <c r="X22" i="1"/>
  <c r="W22" i="1"/>
  <c r="V22" i="1"/>
  <c r="R22" i="1"/>
  <c r="Q22" i="1"/>
  <c r="P22" i="1"/>
  <c r="O22" i="1"/>
  <c r="S22" i="1" s="1"/>
  <c r="M22" i="1"/>
  <c r="L22" i="1"/>
  <c r="AB22" i="1" s="1"/>
  <c r="K22" i="1"/>
  <c r="J22" i="1"/>
  <c r="H22" i="1"/>
  <c r="H25" i="1" s="1"/>
  <c r="G22" i="1"/>
  <c r="F22" i="1"/>
  <c r="E22" i="1"/>
  <c r="Z22" i="1" s="1"/>
  <c r="AC21" i="1"/>
  <c r="AA21" i="1"/>
  <c r="Z21" i="1"/>
  <c r="Y21" i="1"/>
  <c r="Y51" i="1" s="1"/>
  <c r="X21" i="1"/>
  <c r="X51" i="1" s="1"/>
  <c r="V21" i="1"/>
  <c r="Q21" i="1"/>
  <c r="S21" i="1" s="1"/>
  <c r="L21" i="1"/>
  <c r="N21" i="1" s="1"/>
  <c r="T21" i="1" s="1"/>
  <c r="G21" i="1"/>
  <c r="X20" i="1"/>
  <c r="W20" i="1"/>
  <c r="W50" i="1" s="1"/>
  <c r="V20" i="1"/>
  <c r="Y20" i="1" s="1"/>
  <c r="R20" i="1"/>
  <c r="R25" i="1" s="1"/>
  <c r="Q20" i="1"/>
  <c r="Q25" i="1" s="1"/>
  <c r="P20" i="1"/>
  <c r="P50" i="1" s="1"/>
  <c r="O20" i="1"/>
  <c r="O25" i="1" s="1"/>
  <c r="M20" i="1"/>
  <c r="AC20" i="1" s="1"/>
  <c r="L20" i="1"/>
  <c r="K20" i="1"/>
  <c r="J20" i="1"/>
  <c r="J25" i="1" s="1"/>
  <c r="I20" i="1"/>
  <c r="G20" i="1"/>
  <c r="F20" i="1"/>
  <c r="E20" i="1"/>
  <c r="E25" i="1" s="1"/>
  <c r="AC19" i="1"/>
  <c r="AA19" i="1"/>
  <c r="Z19" i="1"/>
  <c r="Y19" i="1"/>
  <c r="S19" i="1"/>
  <c r="Q19" i="1"/>
  <c r="L19" i="1"/>
  <c r="AB19" i="1" s="1"/>
  <c r="I19" i="1"/>
  <c r="G19" i="1"/>
  <c r="AA18" i="1"/>
  <c r="Z18" i="1"/>
  <c r="Z48" i="1" s="1"/>
  <c r="X18" i="1"/>
  <c r="Q18" i="1"/>
  <c r="Q48" i="1" s="1"/>
  <c r="L18" i="1"/>
  <c r="G18" i="1"/>
  <c r="G48" i="1" s="1"/>
  <c r="W17" i="1"/>
  <c r="V17" i="1"/>
  <c r="R17" i="1"/>
  <c r="P17" i="1"/>
  <c r="O17" i="1"/>
  <c r="M17" i="1"/>
  <c r="K17" i="1"/>
  <c r="AA17" i="1" s="1"/>
  <c r="J17" i="1"/>
  <c r="H17" i="1"/>
  <c r="G17" i="1"/>
  <c r="F17" i="1"/>
  <c r="E17" i="1"/>
  <c r="I48" i="1" l="1"/>
  <c r="AA54" i="1"/>
  <c r="T19" i="1"/>
  <c r="U19" i="1" s="1"/>
  <c r="Y48" i="1"/>
  <c r="AD34" i="1"/>
  <c r="T34" i="1"/>
  <c r="Y17" i="1"/>
  <c r="Y47" i="1" s="1"/>
  <c r="I25" i="1"/>
  <c r="T24" i="1"/>
  <c r="AD19" i="1"/>
  <c r="T23" i="1"/>
  <c r="AB51" i="1"/>
  <c r="AD31" i="1"/>
  <c r="N17" i="1"/>
  <c r="L25" i="1"/>
  <c r="N18" i="1"/>
  <c r="X48" i="1"/>
  <c r="X25" i="1"/>
  <c r="AB18" i="1"/>
  <c r="AB25" i="1" s="1"/>
  <c r="Z20" i="1"/>
  <c r="AB21" i="1"/>
  <c r="AD21" i="1" s="1"/>
  <c r="I21" i="1"/>
  <c r="U21" i="1" s="1"/>
  <c r="I23" i="1"/>
  <c r="Z23" i="1"/>
  <c r="AD24" i="1"/>
  <c r="I24" i="1"/>
  <c r="V25" i="1"/>
  <c r="S27" i="1"/>
  <c r="T27" i="1" s="1"/>
  <c r="S49" i="1"/>
  <c r="AD29" i="1"/>
  <c r="I32" i="1"/>
  <c r="Z32" i="1"/>
  <c r="N33" i="1"/>
  <c r="T33" i="1" s="1"/>
  <c r="U33" i="1" s="1"/>
  <c r="N37" i="1"/>
  <c r="AA48" i="1"/>
  <c r="T39" i="1"/>
  <c r="Z49" i="1"/>
  <c r="Z50" i="1"/>
  <c r="K50" i="1"/>
  <c r="K45" i="1"/>
  <c r="K56" i="1" s="1"/>
  <c r="Q50" i="1"/>
  <c r="Q45" i="1"/>
  <c r="I51" i="1"/>
  <c r="W52" i="1"/>
  <c r="Y42" i="1"/>
  <c r="Y52" i="1" s="1"/>
  <c r="Z53" i="1"/>
  <c r="S43" i="1"/>
  <c r="X54" i="1"/>
  <c r="O45" i="1"/>
  <c r="G51" i="1"/>
  <c r="L51" i="1"/>
  <c r="Q52" i="1"/>
  <c r="X17" i="1"/>
  <c r="AC17" i="1" s="1"/>
  <c r="Y18" i="1"/>
  <c r="Y25" i="1" s="1"/>
  <c r="AC18" i="1"/>
  <c r="AC25" i="1" s="1"/>
  <c r="N20" i="1"/>
  <c r="AA20" i="1"/>
  <c r="AA25" i="1" s="1"/>
  <c r="I22" i="1"/>
  <c r="N24" i="1"/>
  <c r="G25" i="1"/>
  <c r="M25" i="1"/>
  <c r="W25" i="1"/>
  <c r="G47" i="1"/>
  <c r="X47" i="1"/>
  <c r="AC27" i="1"/>
  <c r="AA49" i="1"/>
  <c r="F35" i="1"/>
  <c r="F56" i="1" s="1"/>
  <c r="F50" i="1"/>
  <c r="Q35" i="1"/>
  <c r="Y30" i="1"/>
  <c r="Y35" i="1" s="1"/>
  <c r="N31" i="1"/>
  <c r="T31" i="1" s="1"/>
  <c r="U31" i="1" s="1"/>
  <c r="N32" i="1"/>
  <c r="E35" i="1"/>
  <c r="I35" i="1" s="1"/>
  <c r="M35" i="1"/>
  <c r="S37" i="1"/>
  <c r="U38" i="1"/>
  <c r="AB48" i="1"/>
  <c r="AA40" i="1"/>
  <c r="AA50" i="1" s="1"/>
  <c r="N51" i="1"/>
  <c r="S42" i="1"/>
  <c r="P54" i="1"/>
  <c r="Y44" i="1"/>
  <c r="Y54" i="1" s="1"/>
  <c r="K54" i="1"/>
  <c r="L17" i="1"/>
  <c r="Q17" i="1"/>
  <c r="Q47" i="1" s="1"/>
  <c r="S18" i="1"/>
  <c r="N19" i="1"/>
  <c r="N49" i="1" s="1"/>
  <c r="S20" i="1"/>
  <c r="T20" i="1" s="1"/>
  <c r="U20" i="1" s="1"/>
  <c r="N22" i="1"/>
  <c r="T22" i="1" s="1"/>
  <c r="U22" i="1" s="1"/>
  <c r="AB23" i="1"/>
  <c r="AB53" i="1" s="1"/>
  <c r="H47" i="1"/>
  <c r="L47" i="1"/>
  <c r="T28" i="1"/>
  <c r="AB29" i="1"/>
  <c r="S32" i="1"/>
  <c r="T32" i="1" s="1"/>
  <c r="U32" i="1" s="1"/>
  <c r="AC32" i="1"/>
  <c r="I34" i="1"/>
  <c r="H35" i="1"/>
  <c r="O35" i="1"/>
  <c r="AC35" i="1"/>
  <c r="Z37" i="1"/>
  <c r="AB49" i="1"/>
  <c r="I40" i="1"/>
  <c r="I50" i="1" s="1"/>
  <c r="AC40" i="1"/>
  <c r="AC50" i="1" s="1"/>
  <c r="M45" i="1"/>
  <c r="M56" i="1" s="1"/>
  <c r="Y40" i="1"/>
  <c r="V50" i="1"/>
  <c r="V45" i="1"/>
  <c r="AB40" i="1"/>
  <c r="AB50" i="1" s="1"/>
  <c r="AA42" i="1"/>
  <c r="AA52" i="1" s="1"/>
  <c r="P52" i="1"/>
  <c r="P45" i="1"/>
  <c r="AB52" i="1"/>
  <c r="AB54" i="1"/>
  <c r="L54" i="1"/>
  <c r="AC44" i="1"/>
  <c r="AC54" i="1" s="1"/>
  <c r="N48" i="1"/>
  <c r="L49" i="1"/>
  <c r="M50" i="1"/>
  <c r="K52" i="1"/>
  <c r="V52" i="1"/>
  <c r="G53" i="1"/>
  <c r="W54" i="1"/>
  <c r="G80" i="1"/>
  <c r="Z17" i="1"/>
  <c r="I17" i="1"/>
  <c r="I18" i="1"/>
  <c r="AB20" i="1"/>
  <c r="AC22" i="1"/>
  <c r="AD22" i="1" s="1"/>
  <c r="Z25" i="1"/>
  <c r="Z27" i="1"/>
  <c r="I27" i="1"/>
  <c r="I47" i="1" s="1"/>
  <c r="L48" i="1"/>
  <c r="L35" i="1"/>
  <c r="AB28" i="1"/>
  <c r="J35" i="1"/>
  <c r="J56" i="1" s="1"/>
  <c r="J50" i="1"/>
  <c r="N30" i="1"/>
  <c r="N35" i="1" s="1"/>
  <c r="W35" i="1"/>
  <c r="AC33" i="1"/>
  <c r="AD33" i="1" s="1"/>
  <c r="H53" i="1"/>
  <c r="Y33" i="1"/>
  <c r="Y53" i="1" s="1"/>
  <c r="AA34" i="1"/>
  <c r="AA35" i="1" s="1"/>
  <c r="N34" i="1"/>
  <c r="M47" i="1"/>
  <c r="AC37" i="1"/>
  <c r="AC47" i="1" s="1"/>
  <c r="W47" i="1"/>
  <c r="AA37" i="1"/>
  <c r="AA47" i="1" s="1"/>
  <c r="AD38" i="1"/>
  <c r="I49" i="1"/>
  <c r="N40" i="1"/>
  <c r="S40" i="1"/>
  <c r="O50" i="1"/>
  <c r="W45" i="1"/>
  <c r="AD41" i="1"/>
  <c r="G52" i="1"/>
  <c r="AC42" i="1"/>
  <c r="M53" i="1"/>
  <c r="AD43" i="1"/>
  <c r="H54" i="1"/>
  <c r="E45" i="1"/>
  <c r="E50" i="1"/>
  <c r="F54" i="1"/>
  <c r="X50" i="1"/>
  <c r="X45" i="1"/>
  <c r="X56" i="1" s="1"/>
  <c r="H52" i="1"/>
  <c r="H45" i="1"/>
  <c r="H56" i="1" s="1"/>
  <c r="L52" i="1"/>
  <c r="I43" i="1"/>
  <c r="V53" i="1"/>
  <c r="I44" i="1"/>
  <c r="P25" i="1"/>
  <c r="AD28" i="1"/>
  <c r="R35" i="1"/>
  <c r="R56" i="1" s="1"/>
  <c r="V35" i="1"/>
  <c r="AB34" i="1"/>
  <c r="AB37" i="1"/>
  <c r="L50" i="1"/>
  <c r="L45" i="1"/>
  <c r="T41" i="1"/>
  <c r="Z51" i="1"/>
  <c r="Z42" i="1"/>
  <c r="I42" i="1"/>
  <c r="I52" i="1" s="1"/>
  <c r="F53" i="1"/>
  <c r="J53" i="1"/>
  <c r="N43" i="1"/>
  <c r="N53" i="1" s="1"/>
  <c r="R53" i="1"/>
  <c r="AA43" i="1"/>
  <c r="AA53" i="1" s="1"/>
  <c r="N44" i="1"/>
  <c r="N54" i="1" s="1"/>
  <c r="S44" i="1"/>
  <c r="G45" i="1"/>
  <c r="G56" i="1" s="1"/>
  <c r="E54" i="1"/>
  <c r="Z54" i="1"/>
  <c r="AD39" i="1"/>
  <c r="L55" i="1" l="1"/>
  <c r="L56" i="1"/>
  <c r="S50" i="1"/>
  <c r="S45" i="1"/>
  <c r="Z47" i="1"/>
  <c r="AD37" i="1"/>
  <c r="U28" i="1"/>
  <c r="T18" i="1"/>
  <c r="S48" i="1"/>
  <c r="S25" i="1"/>
  <c r="N52" i="1"/>
  <c r="U34" i="1"/>
  <c r="Y45" i="1"/>
  <c r="Y56" i="1" s="1"/>
  <c r="S54" i="1"/>
  <c r="T44" i="1"/>
  <c r="AD42" i="1"/>
  <c r="Z52" i="1"/>
  <c r="I53" i="1"/>
  <c r="J72" i="1"/>
  <c r="AD51" i="1"/>
  <c r="N50" i="1"/>
  <c r="P56" i="1"/>
  <c r="V56" i="1"/>
  <c r="T43" i="1"/>
  <c r="S53" i="1"/>
  <c r="U39" i="1"/>
  <c r="U49" i="1" s="1"/>
  <c r="T49" i="1"/>
  <c r="T45" i="1"/>
  <c r="T30" i="1"/>
  <c r="T35" i="1" s="1"/>
  <c r="U24" i="1"/>
  <c r="I54" i="1"/>
  <c r="N45" i="1"/>
  <c r="W56" i="1"/>
  <c r="AC45" i="1"/>
  <c r="AC56" i="1" s="1"/>
  <c r="AB17" i="1"/>
  <c r="AD17" i="1" s="1"/>
  <c r="T37" i="1"/>
  <c r="S47" i="1"/>
  <c r="Z45" i="1"/>
  <c r="Z56" i="1" s="1"/>
  <c r="Q56" i="1"/>
  <c r="AD40" i="1"/>
  <c r="AD45" i="1" s="1"/>
  <c r="AD32" i="1"/>
  <c r="AD35" i="1" s="1"/>
  <c r="S35" i="1"/>
  <c r="S17" i="1"/>
  <c r="T17" i="1" s="1"/>
  <c r="U17" i="1" s="1"/>
  <c r="AD49" i="1"/>
  <c r="U41" i="1"/>
  <c r="U51" i="1" s="1"/>
  <c r="T51" i="1"/>
  <c r="Z35" i="1"/>
  <c r="AD44" i="1"/>
  <c r="AD54" i="1" s="1"/>
  <c r="E56" i="1"/>
  <c r="I45" i="1"/>
  <c r="I56" i="1" s="1"/>
  <c r="AC52" i="1"/>
  <c r="AB35" i="1"/>
  <c r="AD27" i="1"/>
  <c r="AC53" i="1"/>
  <c r="Y50" i="1"/>
  <c r="AD18" i="1"/>
  <c r="S52" i="1"/>
  <c r="T42" i="1"/>
  <c r="AB45" i="1"/>
  <c r="AB56" i="1" s="1"/>
  <c r="O56" i="1"/>
  <c r="AA45" i="1"/>
  <c r="AA56" i="1" s="1"/>
  <c r="N47" i="1"/>
  <c r="U27" i="1"/>
  <c r="AD23" i="1"/>
  <c r="AD53" i="1" s="1"/>
  <c r="AD20" i="1"/>
  <c r="N25" i="1"/>
  <c r="U23" i="1"/>
  <c r="AC48" i="1"/>
  <c r="J79" i="1" l="1"/>
  <c r="AD47" i="1"/>
  <c r="T53" i="1"/>
  <c r="U43" i="1"/>
  <c r="U53" i="1" s="1"/>
  <c r="AD52" i="1"/>
  <c r="T25" i="1"/>
  <c r="T56" i="1" s="1"/>
  <c r="U18" i="1"/>
  <c r="T48" i="1"/>
  <c r="AB47" i="1"/>
  <c r="T54" i="1"/>
  <c r="U44" i="1"/>
  <c r="U54" i="1" s="1"/>
  <c r="T50" i="1"/>
  <c r="U30" i="1"/>
  <c r="U50" i="1" s="1"/>
  <c r="S56" i="1"/>
  <c r="AD25" i="1"/>
  <c r="AD56" i="1" s="1"/>
  <c r="M72" i="1"/>
  <c r="J69" i="1"/>
  <c r="M69" i="1" s="1"/>
  <c r="J77" i="1"/>
  <c r="T52" i="1"/>
  <c r="U42" i="1"/>
  <c r="U52" i="1" s="1"/>
  <c r="AD50" i="1"/>
  <c r="T47" i="1"/>
  <c r="U37" i="1"/>
  <c r="U47" i="1" s="1"/>
  <c r="N56" i="1"/>
  <c r="U35" i="1"/>
  <c r="AD48" i="1"/>
  <c r="U45" i="1" l="1"/>
  <c r="J92" i="1"/>
  <c r="M79" i="1"/>
  <c r="U25" i="1"/>
  <c r="U48" i="1"/>
  <c r="J80" i="1"/>
  <c r="M80" i="1" s="1"/>
  <c r="M77" i="1"/>
  <c r="J93" i="1" l="1"/>
  <c r="M92" i="1"/>
  <c r="M93" i="1" s="1"/>
  <c r="U56" i="1"/>
</calcChain>
</file>

<file path=xl/sharedStrings.xml><?xml version="1.0" encoding="utf-8"?>
<sst xmlns="http://schemas.openxmlformats.org/spreadsheetml/2006/main" count="127" uniqueCount="77">
  <si>
    <t>FAR No. 4</t>
  </si>
  <si>
    <t>MONTHLY REPORT OF DISBURSEMENTS</t>
  </si>
  <si>
    <t>Regions I-XII,CARAGA,CAR,NCR and OSEC</t>
  </si>
  <si>
    <t>For the Month of December, 2016</t>
  </si>
  <si>
    <t>For the month of _________, 2016</t>
  </si>
  <si>
    <t>Department:         Department of Education</t>
  </si>
  <si>
    <t>Entity Name: Regions I-XII,CARAGA,CAR,NCR and OSEC (Consolidated)</t>
  </si>
  <si>
    <t>Operating Unit:  Regions I-XII,CARAGA,CAR,NCR and Central Office</t>
  </si>
  <si>
    <t>Organization Code (UACS): 07</t>
  </si>
  <si>
    <t>Funding Source Code (as clustered):  FUND 101</t>
  </si>
  <si>
    <t>PARTICULARS</t>
  </si>
  <si>
    <t>CURRENT YEAR BUDGET</t>
  </si>
  <si>
    <t>PRIOR YEAR'S BUDGET</t>
  </si>
  <si>
    <t>CURRENT &amp; PRIOR YEAR'S BUDGET</t>
  </si>
  <si>
    <t>SUB-TOTAL</t>
  </si>
  <si>
    <t>TRUST LIABILITIES</t>
  </si>
  <si>
    <t>GRAND TOTAL</t>
  </si>
  <si>
    <t>Remarks</t>
  </si>
  <si>
    <t>PS</t>
  </si>
  <si>
    <t>MOOE</t>
  </si>
  <si>
    <t>Fin. Exp</t>
  </si>
  <si>
    <t>CO</t>
  </si>
  <si>
    <t>TOTAL</t>
  </si>
  <si>
    <t>PRIOR YEAR'S ACCOUNTS PAYABLE</t>
  </si>
  <si>
    <t>CURRENT YEAR'S ACCOUNTS PAYABLE</t>
  </si>
  <si>
    <t>CURRENT YEAR'S
A/P</t>
  </si>
  <si>
    <t>Sub-Total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</si>
  <si>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</si>
  <si>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</si>
  <si>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</si>
  <si>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</si>
  <si>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</si>
  <si>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</si>
  <si>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</si>
  <si>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</si>
  <si>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</si>
  <si>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</si>
  <si>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</si>
  <si>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</si>
  <si>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OCTOBER</t>
  </si>
  <si>
    <t>Notice of Cash Allocation (NCA)</t>
  </si>
  <si>
    <t>MDS Checks Issued</t>
  </si>
  <si>
    <t>Advice to Debit Account</t>
  </si>
  <si>
    <t>Working Fund (NCA issued to BTr)</t>
  </si>
  <si>
    <t>Tax Remittance Advices Issued (TRA)</t>
  </si>
  <si>
    <t>Cash Disbursement Ceiling (CDC)</t>
  </si>
  <si>
    <t>Non-Cash Availment Authority (NCAA)</t>
  </si>
  <si>
    <t>Others (CDT, BTr Docs Stamp, etc.)</t>
  </si>
  <si>
    <t xml:space="preserve">TOTAL </t>
  </si>
  <si>
    <t>NOVEMBER</t>
  </si>
  <si>
    <t>Notice of Cash Allocation</t>
  </si>
  <si>
    <t>Tax Remittance Advices Issued</t>
  </si>
  <si>
    <t>Cash Disbursement Ceiling</t>
  </si>
  <si>
    <t>Non-Cash Availment Authority</t>
  </si>
  <si>
    <t>Others (CDT, Docs Stamp, etc.)</t>
  </si>
  <si>
    <t>DECEMBER</t>
  </si>
  <si>
    <t>4th Quarter</t>
  </si>
  <si>
    <t>SUMMARY:</t>
  </si>
  <si>
    <t>Previous Report (November 2016)</t>
  </si>
  <si>
    <t xml:space="preserve">For the Month of December 2016 </t>
  </si>
  <si>
    <t>As of December 31, 2016</t>
  </si>
  <si>
    <t>Total  Disbursement Authorities Received</t>
  </si>
  <si>
    <t>NCA</t>
  </si>
  <si>
    <t>Working Fund</t>
  </si>
  <si>
    <t>TRA</t>
  </si>
  <si>
    <t>CDC</t>
  </si>
  <si>
    <t>NCAA</t>
  </si>
  <si>
    <t xml:space="preserve">Less: Notice of Transfer Allocations (NTA)* issued </t>
  </si>
  <si>
    <t xml:space="preserve">Total Disbursements Authorities Available </t>
  </si>
  <si>
    <t>Less: Lapsed NCA</t>
  </si>
  <si>
    <t xml:space="preserve">            Disbursements *</t>
  </si>
  <si>
    <t>Balance of Disbursements Authorities as of to date</t>
  </si>
  <si>
    <t>Notes: The use of NTA is discouraged</t>
  </si>
  <si>
    <t xml:space="preserve">           * Amounts should tally</t>
  </si>
  <si>
    <t>Total Disbursements Program</t>
  </si>
  <si>
    <t>Less: * Actual Disbursements</t>
  </si>
  <si>
    <t>(Over)/Under spending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</si>
</sst>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_);_(@_)"/>
    <numFmt numFmtId="166" formatCode="_(* #,##0_);_(* \(#,##0\);_(* &quot;-&quot;??_);_(@_)"/>
  </numFmts>
  <fonts count="21" x14ac:knownFonts="1">
    <font>
      <sz val="10"/>
      <color rgb="FF00000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sz val="10"/>
      <name val="Times New Roman"/>
      <family val="1"/>
    </font>
    <font>
      <sz val="11"/>
      <name val="Arial Narrow"/>
      <family val="2"/>
    </font>
    <font>
      <u/>
      <sz val="11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0" xfId="0" applyFont="1"/>
    <xf numFmtId="0" fontId="1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3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10" xfId="0" applyFont="1" applyFill="1" applyBorder="1"/>
    <xf numFmtId="0" fontId="1" fillId="2" borderId="33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left"/>
    </xf>
    <xf numFmtId="164" fontId="6" fillId="2" borderId="2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0" xfId="0" applyFont="1" applyFill="1" applyBorder="1"/>
    <xf numFmtId="164" fontId="1" fillId="2" borderId="10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11" xfId="0" applyFont="1" applyFill="1" applyBorder="1"/>
    <xf numFmtId="164" fontId="1" fillId="2" borderId="31" xfId="0" applyNumberFormat="1" applyFont="1" applyFill="1" applyBorder="1" applyAlignment="1">
      <alignment horizontal="center"/>
    </xf>
    <xf numFmtId="164" fontId="6" fillId="2" borderId="3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34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64" fontId="6" fillId="2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164" fontId="6" fillId="2" borderId="23" xfId="0" applyNumberFormat="1" applyFont="1" applyFill="1" applyBorder="1" applyAlignment="1">
      <alignment horizontal="center"/>
    </xf>
    <xf numFmtId="0" fontId="6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center"/>
    </xf>
    <xf numFmtId="0" fontId="6" fillId="0" borderId="10" xfId="0" applyFont="1" applyBorder="1"/>
    <xf numFmtId="49" fontId="6" fillId="0" borderId="0" xfId="0" applyNumberFormat="1" applyFont="1" applyAlignment="1">
      <alignment horizontal="left"/>
    </xf>
    <xf numFmtId="0" fontId="1" fillId="0" borderId="2" xfId="0" applyFont="1" applyBorder="1"/>
    <xf numFmtId="0" fontId="3" fillId="0" borderId="0" xfId="0" applyFont="1" applyBorder="1"/>
    <xf numFmtId="0" fontId="1" fillId="0" borderId="0" xfId="0" applyFont="1" applyAlignment="1">
      <alignment horizontal="left"/>
    </xf>
    <xf numFmtId="0" fontId="6" fillId="0" borderId="1" xfId="0" applyFont="1" applyBorder="1"/>
    <xf numFmtId="0" fontId="6" fillId="0" borderId="2" xfId="0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4" fillId="0" borderId="0" xfId="0" applyFont="1"/>
    <xf numFmtId="49" fontId="15" fillId="0" borderId="11" xfId="0" applyNumberFormat="1" applyFont="1" applyBorder="1" applyAlignment="1">
      <alignment horizontal="center"/>
    </xf>
    <xf numFmtId="0" fontId="17" fillId="0" borderId="0" xfId="0" applyFont="1"/>
    <xf numFmtId="165" fontId="18" fillId="0" borderId="0" xfId="0" applyNumberFormat="1" applyFont="1" applyAlignment="1">
      <alignment horizontal="right"/>
    </xf>
    <xf numFmtId="164" fontId="1" fillId="0" borderId="11" xfId="0" applyNumberFormat="1" applyFont="1" applyBorder="1"/>
    <xf numFmtId="165" fontId="1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0" fontId="1" fillId="0" borderId="11" xfId="0" applyFont="1" applyBorder="1"/>
    <xf numFmtId="166" fontId="18" fillId="0" borderId="0" xfId="0" applyNumberFormat="1" applyFont="1"/>
    <xf numFmtId="166" fontId="1" fillId="0" borderId="0" xfId="0" applyNumberFormat="1" applyFont="1"/>
    <xf numFmtId="164" fontId="18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164" fontId="1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" fillId="0" borderId="10" xfId="0" applyFont="1" applyBorder="1"/>
    <xf numFmtId="0" fontId="1" fillId="0" borderId="11" xfId="0" applyFont="1" applyBorder="1" applyAlignment="1">
      <alignment horizontal="left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20" fillId="0" borderId="0" xfId="0" applyFont="1" applyAlignment="1">
      <alignment horizontal="right" vertical="top"/>
    </xf>
    <xf numFmtId="0" fontId="3" fillId="0" borderId="1" xfId="0" applyFont="1" applyBorder="1"/>
    <xf numFmtId="0" fontId="6" fillId="0" borderId="2" xfId="0" applyFont="1" applyBorder="1"/>
    <xf numFmtId="0" fontId="3" fillId="0" borderId="10" xfId="0" applyFont="1" applyBorder="1"/>
    <xf numFmtId="49" fontId="15" fillId="0" borderId="0" xfId="0" applyNumberFormat="1" applyFont="1"/>
    <xf numFmtId="166" fontId="6" fillId="0" borderId="0" xfId="0" applyNumberFormat="1" applyFont="1"/>
    <xf numFmtId="0" fontId="18" fillId="0" borderId="0" xfId="0" applyFont="1" applyAlignment="1">
      <alignment horizontal="right"/>
    </xf>
    <xf numFmtId="164" fontId="1" fillId="0" borderId="0" xfId="0" applyNumberFormat="1" applyFont="1"/>
    <xf numFmtId="164" fontId="3" fillId="0" borderId="0" xfId="0" applyNumberFormat="1" applyFont="1"/>
    <xf numFmtId="166" fontId="1" fillId="0" borderId="0" xfId="0" applyNumberFormat="1" applyFont="1" applyAlignment="1">
      <alignment horizontal="right"/>
    </xf>
    <xf numFmtId="0" fontId="3" fillId="0" borderId="22" xfId="0" applyFont="1" applyBorder="1"/>
    <xf numFmtId="166" fontId="1" fillId="0" borderId="23" xfId="0" applyNumberFormat="1" applyFont="1" applyBorder="1" applyAlignment="1">
      <alignment horizontal="right"/>
    </xf>
    <xf numFmtId="165" fontId="1" fillId="0" borderId="23" xfId="0" applyNumberFormat="1" applyFont="1" applyBorder="1" applyAlignment="1">
      <alignment horizontal="right"/>
    </xf>
    <xf numFmtId="164" fontId="18" fillId="0" borderId="38" xfId="0" applyNumberFormat="1" applyFont="1" applyBorder="1" applyAlignment="1">
      <alignment horizontal="right"/>
    </xf>
    <xf numFmtId="0" fontId="0" fillId="0" borderId="38" xfId="0" applyFont="1" applyBorder="1" applyAlignment="1"/>
    <xf numFmtId="164" fontId="18" fillId="0" borderId="0" xfId="0" applyNumberFormat="1" applyFont="1" applyAlignment="1">
      <alignment horizontal="right"/>
    </xf>
    <xf numFmtId="0" fontId="0" fillId="0" borderId="0" xfId="0" applyFont="1" applyAlignment="1"/>
    <xf numFmtId="164" fontId="18" fillId="0" borderId="35" xfId="0" applyNumberFormat="1" applyFont="1" applyBorder="1" applyAlignment="1">
      <alignment horizontal="right"/>
    </xf>
    <xf numFmtId="0" fontId="3" fillId="0" borderId="35" xfId="0" applyFont="1" applyBorder="1"/>
    <xf numFmtId="166" fontId="6" fillId="0" borderId="0" xfId="0" applyNumberFormat="1" applyFont="1" applyAlignment="1">
      <alignment horizontal="left"/>
    </xf>
    <xf numFmtId="164" fontId="16" fillId="0" borderId="37" xfId="0" applyNumberFormat="1" applyFont="1" applyBorder="1" applyAlignment="1">
      <alignment horizontal="right"/>
    </xf>
    <xf numFmtId="0" fontId="3" fillId="0" borderId="37" xfId="0" applyFont="1" applyBorder="1"/>
    <xf numFmtId="49" fontId="6" fillId="0" borderId="23" xfId="0" applyNumberFormat="1" applyFont="1" applyBorder="1" applyAlignment="1">
      <alignment horizontal="center"/>
    </xf>
    <xf numFmtId="0" fontId="3" fillId="0" borderId="23" xfId="0" applyFont="1" applyBorder="1"/>
    <xf numFmtId="164" fontId="16" fillId="0" borderId="36" xfId="0" applyNumberFormat="1" applyFont="1" applyBorder="1" applyAlignment="1">
      <alignment horizontal="right"/>
    </xf>
    <xf numFmtId="0" fontId="3" fillId="0" borderId="36" xfId="0" applyFont="1" applyBorder="1"/>
    <xf numFmtId="164" fontId="16" fillId="0" borderId="0" xfId="0" applyNumberFormat="1" applyFont="1" applyAlignment="1">
      <alignment horizontal="right"/>
    </xf>
    <xf numFmtId="164" fontId="16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5" fillId="0" borderId="10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3" fillId="0" borderId="0" xfId="0" applyFont="1" applyBorder="1"/>
    <xf numFmtId="0" fontId="6" fillId="0" borderId="10" xfId="0" applyFont="1" applyBorder="1" applyAlignment="1">
      <alignment horizontal="left"/>
    </xf>
    <xf numFmtId="0" fontId="0" fillId="0" borderId="0" xfId="0" applyFont="1" applyBorder="1" applyAlignment="1"/>
    <xf numFmtId="0" fontId="6" fillId="2" borderId="22" xfId="0" applyFont="1" applyFill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/>
    </xf>
    <xf numFmtId="0" fontId="0" fillId="0" borderId="2" xfId="0" applyFont="1" applyBorder="1" applyAlignment="1"/>
    <xf numFmtId="0" fontId="1" fillId="0" borderId="12" xfId="0" applyFont="1" applyBorder="1" applyAlignment="1">
      <alignment horizontal="center" vertical="center"/>
    </xf>
    <xf numFmtId="0" fontId="3" fillId="0" borderId="25" xfId="0" applyFont="1" applyBorder="1"/>
    <xf numFmtId="0" fontId="1" fillId="0" borderId="13" xfId="0" applyFont="1" applyBorder="1" applyAlignment="1">
      <alignment horizontal="center" vertical="center"/>
    </xf>
    <xf numFmtId="0" fontId="3" fillId="0" borderId="26" xfId="0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" fillId="0" borderId="27" xfId="0" applyFont="1" applyBorder="1"/>
    <xf numFmtId="0" fontId="1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21" xfId="0" applyFont="1" applyBorder="1"/>
    <xf numFmtId="0" fontId="3" fillId="0" borderId="31" xfId="0" applyFont="1" applyBorder="1"/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1" fillId="0" borderId="18" xfId="0" applyFont="1" applyBorder="1" applyAlignment="1">
      <alignment horizontal="center" vertical="center"/>
    </xf>
    <xf numFmtId="0" fontId="3" fillId="0" borderId="19" xfId="0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3" fillId="0" borderId="3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22" xfId="0" applyFont="1" applyBorder="1"/>
    <xf numFmtId="0" fontId="3" fillId="0" borderId="24" xfId="0" applyFont="1" applyBorder="1"/>
    <xf numFmtId="0" fontId="6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vdjesus\Desktop\FAR%20No.%204%20MRD%20FILES%20-%202016\MONTHLY%20REPORT\APRIL,%20MAY,%20JUNE%20CONS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"/>
      <sheetName val="IVA"/>
      <sheetName val="INDEX"/>
      <sheetName val="IVB"/>
      <sheetName val="V"/>
      <sheetName val="VI"/>
      <sheetName val="VII"/>
      <sheetName val="VIII"/>
      <sheetName val="IX"/>
      <sheetName val="X"/>
      <sheetName val="XI"/>
      <sheetName val="XII"/>
      <sheetName val="XIII"/>
      <sheetName val="Sheet10"/>
      <sheetName val="CAR"/>
      <sheetName val="NCR"/>
      <sheetName val="NIR"/>
      <sheetName val="RO_CONSO"/>
      <sheetName val="OSEC"/>
      <sheetName val="RO_OSEC_CONSO"/>
      <sheetName val="EPIP"/>
      <sheetName val="BTC"/>
      <sheetName val="NBDB"/>
      <sheetName val="PHSA"/>
      <sheetName val="AA_CONSO"/>
      <sheetName val="RO_OSEC_AA_CONSO"/>
      <sheetName val="CONTROL"/>
      <sheetName val="1st Qtr MDP Reference"/>
      <sheetName val="1st Qtr Summary Reference"/>
      <sheetName val="1st Qtr Conso"/>
      <sheetName val="APRIL 2016"/>
      <sheetName val="MAY 2016"/>
      <sheetName val="JUNE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8">
          <cell r="E18">
            <v>8679945849.5200005</v>
          </cell>
          <cell r="G18">
            <v>0</v>
          </cell>
          <cell r="L18">
            <v>0</v>
          </cell>
          <cell r="Q18">
            <v>0</v>
          </cell>
          <cell r="X18">
            <v>0</v>
          </cell>
        </row>
        <row r="19">
          <cell r="G19">
            <v>0</v>
          </cell>
          <cell r="L19">
            <v>0</v>
          </cell>
          <cell r="Q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G21">
            <v>0</v>
          </cell>
          <cell r="L21">
            <v>0</v>
          </cell>
          <cell r="Q21">
            <v>0</v>
          </cell>
          <cell r="V21">
            <v>0</v>
          </cell>
          <cell r="X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V24">
            <v>0</v>
          </cell>
          <cell r="W24">
            <v>0</v>
          </cell>
          <cell r="X24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O30">
            <v>0</v>
          </cell>
          <cell r="Q30">
            <v>0</v>
          </cell>
          <cell r="R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L31">
            <v>0</v>
          </cell>
          <cell r="Q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V34">
            <v>0</v>
          </cell>
          <cell r="W34">
            <v>0</v>
          </cell>
          <cell r="X34">
            <v>0</v>
          </cell>
        </row>
        <row r="40">
          <cell r="E40">
            <v>0</v>
          </cell>
          <cell r="G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O40">
            <v>0</v>
          </cell>
          <cell r="Q40">
            <v>0</v>
          </cell>
          <cell r="R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G41">
            <v>0</v>
          </cell>
          <cell r="V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V44">
            <v>0</v>
          </cell>
          <cell r="W44">
            <v>0</v>
          </cell>
          <cell r="X44">
            <v>0</v>
          </cell>
        </row>
        <row r="98">
          <cell r="I98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6"/>
  <sheetViews>
    <sheetView tabSelected="1" topLeftCell="A58" zoomScale="80" zoomScaleNormal="80" workbookViewId="0">
      <selection activeCell="R86" sqref="R86"/>
    </sheetView>
  </sheetViews>
  <sheetFormatPr defaultRowHeight="12.75" x14ac:dyDescent="0.2"/>
  <cols>
    <col min="5" max="5" width="21.5703125" customWidth="1"/>
    <col min="6" max="6" width="19.140625" customWidth="1"/>
    <col min="7" max="7" width="16.7109375" customWidth="1"/>
    <col min="8" max="8" width="19.7109375" customWidth="1"/>
    <col min="9" max="9" width="19.85546875" customWidth="1"/>
    <col min="10" max="10" width="15.5703125" customWidth="1"/>
    <col min="11" max="11" width="16.7109375" customWidth="1"/>
    <col min="12" max="12" width="16.42578125" customWidth="1"/>
    <col min="13" max="13" width="18.140625" customWidth="1"/>
    <col min="14" max="14" width="17.85546875" customWidth="1"/>
    <col min="15" max="15" width="17.5703125" customWidth="1"/>
    <col min="16" max="16" width="17.85546875" customWidth="1"/>
    <col min="17" max="17" width="16.7109375" customWidth="1"/>
    <col min="18" max="18" width="20" customWidth="1"/>
    <col min="19" max="19" width="19.42578125" customWidth="1"/>
    <col min="20" max="20" width="20.28515625" customWidth="1"/>
    <col min="21" max="21" width="19.5703125" customWidth="1"/>
    <col min="22" max="22" width="16.140625" customWidth="1"/>
    <col min="23" max="23" width="16.7109375" customWidth="1"/>
    <col min="24" max="24" width="17.5703125" customWidth="1"/>
    <col min="25" max="25" width="15.7109375" customWidth="1"/>
    <col min="26" max="26" width="20.42578125" customWidth="1"/>
    <col min="27" max="27" width="19" customWidth="1"/>
    <col min="28" max="28" width="15.140625" customWidth="1"/>
    <col min="29" max="29" width="17.7109375" customWidth="1"/>
    <col min="30" max="30" width="22.7109375" customWidth="1"/>
  </cols>
  <sheetData>
    <row r="1" spans="1:40" s="3" customFormat="1" ht="18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30" t="s">
        <v>0</v>
      </c>
      <c r="R1" s="10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30" t="s">
        <v>0</v>
      </c>
      <c r="AE1" s="109"/>
      <c r="AF1" s="2"/>
      <c r="AG1" s="2"/>
      <c r="AH1" s="2"/>
      <c r="AI1" s="2"/>
      <c r="AJ1" s="2"/>
      <c r="AK1" s="2"/>
      <c r="AL1" s="2"/>
      <c r="AM1" s="2"/>
      <c r="AN1" s="2"/>
    </row>
    <row r="2" spans="1:40" s="3" customFormat="1" ht="20.25" x14ac:dyDescent="0.2">
      <c r="A2" s="122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22" t="s">
        <v>1</v>
      </c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4"/>
      <c r="AK2" s="4"/>
      <c r="AL2" s="4"/>
      <c r="AM2" s="4"/>
      <c r="AN2" s="4"/>
    </row>
    <row r="3" spans="1:40" s="3" customFormat="1" ht="18.75" x14ac:dyDescent="0.2">
      <c r="A3" s="123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23" t="s">
        <v>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4"/>
      <c r="AK3" s="4"/>
      <c r="AL3" s="4"/>
      <c r="AM3" s="4"/>
      <c r="AN3" s="4"/>
    </row>
    <row r="4" spans="1:40" s="3" customFormat="1" ht="18.75" x14ac:dyDescent="0.2">
      <c r="A4" s="123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23" t="s">
        <v>4</v>
      </c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4"/>
      <c r="AK4" s="4"/>
      <c r="AL4" s="4"/>
      <c r="AM4" s="4"/>
      <c r="AN4" s="4"/>
    </row>
    <row r="5" spans="1:40" s="3" customFormat="1" ht="15" x14ac:dyDescent="0.25">
      <c r="A5" s="153" t="s">
        <v>5</v>
      </c>
      <c r="B5" s="109"/>
      <c r="C5" s="109"/>
      <c r="D5" s="109"/>
      <c r="E5" s="109"/>
      <c r="F5" s="109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4"/>
      <c r="AK5" s="4"/>
      <c r="AL5" s="4"/>
      <c r="AM5" s="4"/>
      <c r="AN5" s="4"/>
    </row>
    <row r="6" spans="1:40" s="3" customFormat="1" ht="15" x14ac:dyDescent="0.25">
      <c r="A6" s="153" t="s">
        <v>6</v>
      </c>
      <c r="B6" s="109"/>
      <c r="C6" s="109"/>
      <c r="D6" s="109"/>
      <c r="E6" s="109"/>
      <c r="F6" s="10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  <c r="AD6" s="5"/>
      <c r="AE6" s="5"/>
      <c r="AF6" s="4"/>
      <c r="AG6" s="4"/>
      <c r="AH6" s="4"/>
      <c r="AI6" s="4"/>
      <c r="AJ6" s="4"/>
      <c r="AK6" s="4"/>
      <c r="AL6" s="4"/>
      <c r="AM6" s="4"/>
      <c r="AN6" s="4"/>
    </row>
    <row r="7" spans="1:40" s="3" customFormat="1" ht="15" x14ac:dyDescent="0.25">
      <c r="A7" s="153" t="s">
        <v>7</v>
      </c>
      <c r="B7" s="109"/>
      <c r="C7" s="109"/>
      <c r="D7" s="109"/>
      <c r="E7" s="109"/>
      <c r="F7" s="10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5"/>
      <c r="AE7" s="5"/>
      <c r="AF7" s="4"/>
      <c r="AG7" s="4"/>
      <c r="AH7" s="4"/>
      <c r="AI7" s="4"/>
      <c r="AJ7" s="4"/>
      <c r="AK7" s="4"/>
      <c r="AL7" s="4"/>
      <c r="AM7" s="4"/>
      <c r="AN7" s="4"/>
    </row>
    <row r="8" spans="1:40" s="3" customFormat="1" ht="15" x14ac:dyDescent="0.25">
      <c r="A8" s="153" t="s">
        <v>8</v>
      </c>
      <c r="B8" s="109"/>
      <c r="C8" s="109"/>
      <c r="D8" s="109"/>
      <c r="E8" s="109"/>
      <c r="F8" s="109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6"/>
      <c r="AD8" s="5"/>
      <c r="AE8" s="5"/>
      <c r="AF8" s="4"/>
      <c r="AG8" s="4"/>
      <c r="AH8" s="4"/>
      <c r="AI8" s="4"/>
      <c r="AJ8" s="4"/>
      <c r="AK8" s="4"/>
      <c r="AL8" s="4"/>
      <c r="AM8" s="4"/>
      <c r="AN8" s="4"/>
    </row>
    <row r="9" spans="1:40" s="3" customFormat="1" ht="15" x14ac:dyDescent="0.25">
      <c r="A9" s="153" t="s">
        <v>9</v>
      </c>
      <c r="B9" s="109"/>
      <c r="C9" s="109"/>
      <c r="D9" s="109"/>
      <c r="E9" s="109"/>
      <c r="F9" s="10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4"/>
      <c r="AG9" s="4"/>
      <c r="AH9" s="4"/>
      <c r="AI9" s="4"/>
      <c r="AJ9" s="4"/>
      <c r="AK9" s="4"/>
      <c r="AL9" s="4"/>
      <c r="AM9" s="4"/>
      <c r="AN9" s="4"/>
    </row>
    <row r="10" spans="1:40" s="3" customFormat="1" ht="15" x14ac:dyDescent="0.25">
      <c r="A10" s="6"/>
      <c r="B10" s="5"/>
      <c r="C10" s="6"/>
      <c r="D10" s="7"/>
      <c r="E10" s="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4"/>
      <c r="AG10" s="4"/>
      <c r="AH10" s="4"/>
      <c r="AI10" s="4"/>
      <c r="AJ10" s="4"/>
      <c r="AK10" s="4"/>
      <c r="AL10" s="4"/>
      <c r="AM10" s="4"/>
      <c r="AN10" s="4"/>
    </row>
    <row r="11" spans="1:40" s="3" customFormat="1" ht="15.75" thickBot="1" x14ac:dyDescent="0.3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4"/>
      <c r="AG11" s="4"/>
      <c r="AH11" s="4"/>
      <c r="AI11" s="4"/>
      <c r="AJ11" s="4"/>
      <c r="AK11" s="4"/>
      <c r="AL11" s="4"/>
      <c r="AM11" s="4"/>
      <c r="AN11" s="4"/>
    </row>
    <row r="12" spans="1:40" s="3" customFormat="1" ht="21.75" thickBot="1" x14ac:dyDescent="0.25">
      <c r="A12" s="154" t="s">
        <v>10</v>
      </c>
      <c r="B12" s="121"/>
      <c r="C12" s="121"/>
      <c r="D12" s="155"/>
      <c r="E12" s="143" t="s">
        <v>11</v>
      </c>
      <c r="F12" s="141"/>
      <c r="G12" s="141"/>
      <c r="H12" s="141"/>
      <c r="I12" s="142"/>
      <c r="J12" s="143" t="s">
        <v>12</v>
      </c>
      <c r="K12" s="141"/>
      <c r="L12" s="141"/>
      <c r="M12" s="141"/>
      <c r="N12" s="141"/>
      <c r="O12" s="141"/>
      <c r="P12" s="141"/>
      <c r="Q12" s="141"/>
      <c r="R12" s="142"/>
      <c r="S12" s="8" t="s">
        <v>12</v>
      </c>
      <c r="T12" s="9" t="s">
        <v>13</v>
      </c>
      <c r="U12" s="160" t="s">
        <v>14</v>
      </c>
      <c r="V12" s="143" t="s">
        <v>15</v>
      </c>
      <c r="W12" s="141"/>
      <c r="X12" s="141"/>
      <c r="Y12" s="142"/>
      <c r="Z12" s="143" t="s">
        <v>16</v>
      </c>
      <c r="AA12" s="141"/>
      <c r="AB12" s="141"/>
      <c r="AC12" s="141"/>
      <c r="AD12" s="142"/>
      <c r="AE12" s="144" t="s">
        <v>17</v>
      </c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s="3" customFormat="1" ht="22.5" x14ac:dyDescent="0.2">
      <c r="A13" s="156"/>
      <c r="B13" s="128"/>
      <c r="C13" s="128"/>
      <c r="D13" s="157"/>
      <c r="E13" s="133" t="s">
        <v>18</v>
      </c>
      <c r="F13" s="135" t="s">
        <v>19</v>
      </c>
      <c r="G13" s="137" t="s">
        <v>20</v>
      </c>
      <c r="H13" s="135" t="s">
        <v>21</v>
      </c>
      <c r="I13" s="138" t="s">
        <v>22</v>
      </c>
      <c r="J13" s="147" t="s">
        <v>23</v>
      </c>
      <c r="K13" s="148"/>
      <c r="L13" s="148"/>
      <c r="M13" s="148"/>
      <c r="N13" s="149"/>
      <c r="O13" s="150" t="s">
        <v>24</v>
      </c>
      <c r="P13" s="148"/>
      <c r="Q13" s="148"/>
      <c r="R13" s="151"/>
      <c r="S13" s="11" t="s">
        <v>25</v>
      </c>
      <c r="T13" s="152" t="s">
        <v>22</v>
      </c>
      <c r="U13" s="145"/>
      <c r="V13" s="133" t="s">
        <v>18</v>
      </c>
      <c r="W13" s="135" t="s">
        <v>19</v>
      </c>
      <c r="X13" s="135" t="s">
        <v>21</v>
      </c>
      <c r="Y13" s="138" t="s">
        <v>22</v>
      </c>
      <c r="Z13" s="133" t="s">
        <v>18</v>
      </c>
      <c r="AA13" s="135" t="s">
        <v>19</v>
      </c>
      <c r="AB13" s="137" t="s">
        <v>20</v>
      </c>
      <c r="AC13" s="135" t="s">
        <v>21</v>
      </c>
      <c r="AD13" s="138" t="s">
        <v>22</v>
      </c>
      <c r="AE13" s="145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0" s="3" customFormat="1" ht="15.75" thickBot="1" x14ac:dyDescent="0.25">
      <c r="A14" s="158"/>
      <c r="B14" s="116"/>
      <c r="C14" s="116"/>
      <c r="D14" s="159"/>
      <c r="E14" s="134"/>
      <c r="F14" s="136"/>
      <c r="G14" s="136"/>
      <c r="H14" s="136"/>
      <c r="I14" s="139"/>
      <c r="J14" s="12" t="s">
        <v>18</v>
      </c>
      <c r="K14" s="13" t="s">
        <v>19</v>
      </c>
      <c r="L14" s="14" t="s">
        <v>20</v>
      </c>
      <c r="M14" s="13" t="s">
        <v>21</v>
      </c>
      <c r="N14" s="13" t="s">
        <v>26</v>
      </c>
      <c r="O14" s="13" t="s">
        <v>18</v>
      </c>
      <c r="P14" s="13" t="s">
        <v>19</v>
      </c>
      <c r="Q14" s="14" t="s">
        <v>20</v>
      </c>
      <c r="R14" s="15" t="s">
        <v>21</v>
      </c>
      <c r="S14" s="12" t="s">
        <v>26</v>
      </c>
      <c r="T14" s="139"/>
      <c r="U14" s="146"/>
      <c r="V14" s="134"/>
      <c r="W14" s="136"/>
      <c r="X14" s="136"/>
      <c r="Y14" s="139"/>
      <c r="Z14" s="134"/>
      <c r="AA14" s="136"/>
      <c r="AB14" s="136"/>
      <c r="AC14" s="136"/>
      <c r="AD14" s="139"/>
      <c r="AE14" s="146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0" s="3" customFormat="1" ht="17.25" thickBot="1" x14ac:dyDescent="0.35">
      <c r="A15" s="140" t="s">
        <v>27</v>
      </c>
      <c r="B15" s="141"/>
      <c r="C15" s="141"/>
      <c r="D15" s="142"/>
      <c r="E15" s="16" t="s">
        <v>28</v>
      </c>
      <c r="F15" s="17" t="s">
        <v>29</v>
      </c>
      <c r="G15" s="18" t="s">
        <v>30</v>
      </c>
      <c r="H15" s="17" t="s">
        <v>31</v>
      </c>
      <c r="I15" s="19" t="s">
        <v>32</v>
      </c>
      <c r="J15" s="20">
        <v>7</v>
      </c>
      <c r="K15" s="21">
        <v>8</v>
      </c>
      <c r="L15" s="21">
        <v>9</v>
      </c>
      <c r="M15" s="22">
        <v>10</v>
      </c>
      <c r="N15" s="23" t="s">
        <v>33</v>
      </c>
      <c r="O15" s="21">
        <v>12</v>
      </c>
      <c r="P15" s="21">
        <v>13</v>
      </c>
      <c r="Q15" s="21">
        <v>14</v>
      </c>
      <c r="R15" s="24">
        <v>15</v>
      </c>
      <c r="S15" s="25" t="s">
        <v>34</v>
      </c>
      <c r="T15" s="24" t="s">
        <v>35</v>
      </c>
      <c r="U15" s="17" t="s">
        <v>36</v>
      </c>
      <c r="V15" s="20">
        <v>19</v>
      </c>
      <c r="W15" s="21">
        <v>20</v>
      </c>
      <c r="X15" s="21">
        <v>21</v>
      </c>
      <c r="Y15" s="26" t="s">
        <v>37</v>
      </c>
      <c r="Z15" s="20">
        <v>23</v>
      </c>
      <c r="AA15" s="21">
        <v>24</v>
      </c>
      <c r="AB15" s="21">
        <v>25</v>
      </c>
      <c r="AC15" s="21">
        <v>26</v>
      </c>
      <c r="AD15" s="26" t="s">
        <v>38</v>
      </c>
      <c r="AE15" s="27">
        <v>28</v>
      </c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0" s="3" customFormat="1" ht="16.5" x14ac:dyDescent="0.3">
      <c r="A16" s="131" t="s">
        <v>39</v>
      </c>
      <c r="B16" s="132"/>
      <c r="C16" s="29"/>
      <c r="D16" s="29"/>
      <c r="E16" s="16"/>
      <c r="F16" s="17"/>
      <c r="G16" s="18"/>
      <c r="H16" s="17"/>
      <c r="I16" s="30"/>
      <c r="J16" s="17"/>
      <c r="K16" s="17"/>
      <c r="L16" s="17"/>
      <c r="M16" s="17"/>
      <c r="N16" s="31"/>
      <c r="O16" s="17"/>
      <c r="P16" s="17"/>
      <c r="Q16" s="17"/>
      <c r="R16" s="17"/>
      <c r="S16" s="32"/>
      <c r="T16" s="17"/>
      <c r="U16" s="17"/>
      <c r="V16" s="17"/>
      <c r="W16" s="17"/>
      <c r="X16" s="17"/>
      <c r="Y16" s="31"/>
      <c r="Z16" s="17"/>
      <c r="AA16" s="17"/>
      <c r="AB16" s="17"/>
      <c r="AC16" s="17"/>
      <c r="AD16" s="31"/>
      <c r="AE16" s="33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s="3" customFormat="1" ht="15" x14ac:dyDescent="0.25">
      <c r="A17" s="34" t="s">
        <v>40</v>
      </c>
      <c r="B17" s="35"/>
      <c r="C17" s="36"/>
      <c r="D17" s="37"/>
      <c r="E17" s="38">
        <f>SUM(E18+E19)</f>
        <v>16357010204.747555</v>
      </c>
      <c r="F17" s="38">
        <f>SUM(F18+F19)</f>
        <v>3454322512.6382141</v>
      </c>
      <c r="G17" s="38">
        <f>SUM(G18+G19)</f>
        <v>0</v>
      </c>
      <c r="H17" s="38">
        <f>SUM(H18+H19)</f>
        <v>136655754.69</v>
      </c>
      <c r="I17" s="38">
        <f t="shared" ref="I17:I25" si="0">SUM(E17:H17)</f>
        <v>19947988472.075768</v>
      </c>
      <c r="J17" s="38">
        <f>SUM(J18+J19)</f>
        <v>22355893.850000001</v>
      </c>
      <c r="K17" s="38">
        <f>SUM(K18+K19)</f>
        <v>49445823.370000005</v>
      </c>
      <c r="L17" s="38">
        <f>SUM(L18+L19)</f>
        <v>0</v>
      </c>
      <c r="M17" s="38">
        <f>SUM(M18+M19)</f>
        <v>340912966.57999998</v>
      </c>
      <c r="N17" s="38">
        <f t="shared" ref="N17:N24" si="1">SUM(J17+K17+L17+M17)</f>
        <v>412714683.79999995</v>
      </c>
      <c r="O17" s="38">
        <f>SUM(O18+O19)</f>
        <v>6523129.0199999996</v>
      </c>
      <c r="P17" s="38">
        <f>SUM(P18+P19)</f>
        <v>78147250.349999994</v>
      </c>
      <c r="Q17" s="38">
        <f>SUM(Q18+Q19)</f>
        <v>0</v>
      </c>
      <c r="R17" s="38">
        <f>SUM(R18+R19)</f>
        <v>75131088.24000001</v>
      </c>
      <c r="S17" s="38">
        <f>SUM(O17:R17)</f>
        <v>159801467.61000001</v>
      </c>
      <c r="T17" s="38">
        <f t="shared" ref="T17:T24" si="2">S17+N17</f>
        <v>572516151.40999997</v>
      </c>
      <c r="U17" s="38">
        <f t="shared" ref="U17:U24" si="3">SUM(T17+I17)</f>
        <v>20520504623.485767</v>
      </c>
      <c r="V17" s="38">
        <f>SUM(V18+V19)</f>
        <v>8717907.6999999993</v>
      </c>
      <c r="W17" s="38">
        <f>SUM(W18+W19)</f>
        <v>1052513.5</v>
      </c>
      <c r="X17" s="38">
        <f>SUM(X18+X19)</f>
        <v>1465527.38</v>
      </c>
      <c r="Y17" s="38">
        <f t="shared" ref="Y17:Y24" si="4">SUM(V17:X17)</f>
        <v>11235948.579999998</v>
      </c>
      <c r="Z17" s="38">
        <f t="shared" ref="Z17:AA24" si="5">SUM(E17,J17,O17,V17)</f>
        <v>16394607135.317556</v>
      </c>
      <c r="AA17" s="38">
        <f t="shared" si="5"/>
        <v>3582968099.8582139</v>
      </c>
      <c r="AB17" s="38">
        <f t="shared" ref="AB17:AB24" si="6">SUM(G17,L17,Q17)</f>
        <v>0</v>
      </c>
      <c r="AC17" s="38">
        <f t="shared" ref="AC17:AC24" si="7">SUM(H17,M17,R17,X17)</f>
        <v>554165336.88999999</v>
      </c>
      <c r="AD17" s="38">
        <f t="shared" ref="AD17:AD24" si="8">SUM(Z17:AC17)</f>
        <v>20531740572.065769</v>
      </c>
      <c r="AE17" s="39"/>
      <c r="AF17" s="10"/>
      <c r="AG17" s="10"/>
      <c r="AH17" s="10"/>
      <c r="AI17" s="10"/>
      <c r="AJ17" s="10"/>
      <c r="AK17" s="10"/>
      <c r="AL17" s="10"/>
      <c r="AM17" s="10"/>
      <c r="AN17" s="10"/>
    </row>
    <row r="18" spans="1:40" s="3" customFormat="1" ht="15" x14ac:dyDescent="0.25">
      <c r="A18" s="40" t="s">
        <v>41</v>
      </c>
      <c r="B18" s="41"/>
      <c r="C18" s="36"/>
      <c r="D18" s="37"/>
      <c r="E18" s="42">
        <v>7183562312.5772009</v>
      </c>
      <c r="F18" s="43">
        <v>900128283.51821423</v>
      </c>
      <c r="G18" s="44">
        <f>[1]RO_OSEC_CONSO!G18</f>
        <v>0</v>
      </c>
      <c r="H18" s="43">
        <v>11291392.65</v>
      </c>
      <c r="I18" s="45">
        <f t="shared" si="0"/>
        <v>8094981988.7454147</v>
      </c>
      <c r="J18" s="43">
        <v>2322079.2799999998</v>
      </c>
      <c r="K18" s="43">
        <v>1543584.8100000003</v>
      </c>
      <c r="L18" s="43">
        <f>[1]RO_OSEC_CONSO!L18</f>
        <v>0</v>
      </c>
      <c r="M18" s="43">
        <v>16175658.060000001</v>
      </c>
      <c r="N18" s="38">
        <f t="shared" si="1"/>
        <v>20041322.149999999</v>
      </c>
      <c r="O18" s="43">
        <v>2384854.4300000002</v>
      </c>
      <c r="P18" s="43">
        <v>25626619.350000001</v>
      </c>
      <c r="Q18" s="43">
        <f>[1]RO_OSEC_CONSO!Q18</f>
        <v>0</v>
      </c>
      <c r="R18" s="43">
        <v>10000044.76</v>
      </c>
      <c r="S18" s="38">
        <f t="shared" ref="S18:S24" si="9">SUM(O18:R18)</f>
        <v>38011518.539999999</v>
      </c>
      <c r="T18" s="38">
        <f t="shared" si="2"/>
        <v>58052840.689999998</v>
      </c>
      <c r="U18" s="38">
        <f t="shared" si="3"/>
        <v>8153034829.4354143</v>
      </c>
      <c r="V18" s="43">
        <v>8717907.6999999993</v>
      </c>
      <c r="W18" s="43">
        <v>919010.34000000008</v>
      </c>
      <c r="X18" s="43">
        <f>[1]RO_OSEC_CONSO!X18</f>
        <v>0</v>
      </c>
      <c r="Y18" s="38">
        <f t="shared" si="4"/>
        <v>9636918.0399999991</v>
      </c>
      <c r="Z18" s="38">
        <f t="shared" si="5"/>
        <v>7196987153.9872007</v>
      </c>
      <c r="AA18" s="38">
        <f t="shared" si="5"/>
        <v>928217498.01821423</v>
      </c>
      <c r="AB18" s="38">
        <f t="shared" si="6"/>
        <v>0</v>
      </c>
      <c r="AC18" s="38">
        <f t="shared" si="7"/>
        <v>37467095.469999999</v>
      </c>
      <c r="AD18" s="38">
        <f t="shared" si="8"/>
        <v>8162671747.4754152</v>
      </c>
      <c r="AE18" s="39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3" customFormat="1" ht="15" x14ac:dyDescent="0.25">
      <c r="A19" s="40" t="s">
        <v>42</v>
      </c>
      <c r="B19" s="46"/>
      <c r="C19" s="37"/>
      <c r="D19" s="37"/>
      <c r="E19" s="42">
        <v>9173447892.1703529</v>
      </c>
      <c r="F19" s="43">
        <v>2554194229.1199999</v>
      </c>
      <c r="G19" s="44">
        <f>[1]RO_OSEC_CONSO!G19</f>
        <v>0</v>
      </c>
      <c r="H19" s="43">
        <v>125364362.04000001</v>
      </c>
      <c r="I19" s="45">
        <f t="shared" si="0"/>
        <v>11853006483.330353</v>
      </c>
      <c r="J19" s="43">
        <v>20033814.57</v>
      </c>
      <c r="K19" s="43">
        <v>47902238.560000002</v>
      </c>
      <c r="L19" s="43">
        <f>[1]RO_OSEC_CONSO!L19</f>
        <v>0</v>
      </c>
      <c r="M19" s="43">
        <v>324737308.51999998</v>
      </c>
      <c r="N19" s="38">
        <f t="shared" si="1"/>
        <v>392673361.64999998</v>
      </c>
      <c r="O19" s="43">
        <v>4138274.59</v>
      </c>
      <c r="P19" s="43">
        <v>52520631</v>
      </c>
      <c r="Q19" s="43">
        <f>[1]RO_OSEC_CONSO!Q19</f>
        <v>0</v>
      </c>
      <c r="R19" s="43">
        <v>65131043.480000004</v>
      </c>
      <c r="S19" s="38">
        <f t="shared" si="9"/>
        <v>121789949.07000001</v>
      </c>
      <c r="T19" s="38">
        <f t="shared" si="2"/>
        <v>514463310.71999997</v>
      </c>
      <c r="U19" s="38">
        <f t="shared" si="3"/>
        <v>12367469794.050352</v>
      </c>
      <c r="V19" s="43">
        <v>0</v>
      </c>
      <c r="W19" s="43">
        <v>133503.16</v>
      </c>
      <c r="X19" s="43">
        <v>1465527.38</v>
      </c>
      <c r="Y19" s="38">
        <f t="shared" si="4"/>
        <v>1599030.5399999998</v>
      </c>
      <c r="Z19" s="38">
        <f t="shared" si="5"/>
        <v>9197619981.3303528</v>
      </c>
      <c r="AA19" s="38">
        <f t="shared" si="5"/>
        <v>2654750601.8399997</v>
      </c>
      <c r="AB19" s="38">
        <f t="shared" si="6"/>
        <v>0</v>
      </c>
      <c r="AC19" s="38">
        <f t="shared" si="7"/>
        <v>516698241.42000002</v>
      </c>
      <c r="AD19" s="38">
        <f t="shared" si="8"/>
        <v>12369068824.590353</v>
      </c>
      <c r="AE19" s="39"/>
      <c r="AF19" s="4"/>
      <c r="AG19" s="4"/>
      <c r="AH19" s="4"/>
      <c r="AI19" s="4"/>
      <c r="AJ19" s="4"/>
      <c r="AK19" s="4"/>
      <c r="AL19" s="4"/>
      <c r="AM19" s="4"/>
      <c r="AN19" s="4"/>
    </row>
    <row r="20" spans="1:40" s="3" customFormat="1" ht="15" x14ac:dyDescent="0.25">
      <c r="A20" s="40" t="s">
        <v>43</v>
      </c>
      <c r="B20" s="46"/>
      <c r="C20" s="37"/>
      <c r="D20" s="37"/>
      <c r="E20" s="42">
        <f>[1]RO_OSEC_CONSO!E20</f>
        <v>0</v>
      </c>
      <c r="F20" s="43">
        <f>[1]RO_OSEC_CONSO!F20</f>
        <v>0</v>
      </c>
      <c r="G20" s="44">
        <f>[1]RO_OSEC_CONSO!G20</f>
        <v>0</v>
      </c>
      <c r="H20" s="43">
        <v>0</v>
      </c>
      <c r="I20" s="45">
        <f t="shared" si="0"/>
        <v>0</v>
      </c>
      <c r="J20" s="43">
        <f>[1]RO_OSEC_CONSO!J20</f>
        <v>0</v>
      </c>
      <c r="K20" s="43">
        <f>[1]RO_OSEC_CONSO!K20</f>
        <v>0</v>
      </c>
      <c r="L20" s="43">
        <f>[1]RO_OSEC_CONSO!L20</f>
        <v>0</v>
      </c>
      <c r="M20" s="43">
        <f>[1]RO_OSEC_CONSO!M20</f>
        <v>0</v>
      </c>
      <c r="N20" s="38">
        <f t="shared" si="1"/>
        <v>0</v>
      </c>
      <c r="O20" s="43">
        <f>[1]RO_OSEC_CONSO!O20</f>
        <v>0</v>
      </c>
      <c r="P20" s="43">
        <f>[1]RO_OSEC_CONSO!P20</f>
        <v>0</v>
      </c>
      <c r="Q20" s="43">
        <f>[1]RO_OSEC_CONSO!Q20</f>
        <v>0</v>
      </c>
      <c r="R20" s="43">
        <f>[1]RO_OSEC_CONSO!R20</f>
        <v>0</v>
      </c>
      <c r="S20" s="38">
        <f t="shared" si="9"/>
        <v>0</v>
      </c>
      <c r="T20" s="38">
        <f t="shared" si="2"/>
        <v>0</v>
      </c>
      <c r="U20" s="38">
        <f t="shared" si="3"/>
        <v>0</v>
      </c>
      <c r="V20" s="43">
        <f>[1]RO_OSEC_CONSO!V20</f>
        <v>0</v>
      </c>
      <c r="W20" s="43">
        <f>[1]RO_OSEC_CONSO!W20</f>
        <v>0</v>
      </c>
      <c r="X20" s="43">
        <f>[1]RO_OSEC_CONSO!X20</f>
        <v>0</v>
      </c>
      <c r="Y20" s="38">
        <f t="shared" si="4"/>
        <v>0</v>
      </c>
      <c r="Z20" s="38">
        <f t="shared" si="5"/>
        <v>0</v>
      </c>
      <c r="AA20" s="38">
        <f t="shared" si="5"/>
        <v>0</v>
      </c>
      <c r="AB20" s="38">
        <f t="shared" si="6"/>
        <v>0</v>
      </c>
      <c r="AC20" s="38">
        <f>SUM(H20,M20,R20,X20)</f>
        <v>0</v>
      </c>
      <c r="AD20" s="38">
        <f t="shared" si="8"/>
        <v>0</v>
      </c>
      <c r="AE20" s="39"/>
      <c r="AF20" s="4"/>
      <c r="AG20" s="4"/>
      <c r="AH20" s="4"/>
      <c r="AI20" s="4"/>
      <c r="AJ20" s="4"/>
      <c r="AK20" s="4"/>
      <c r="AL20" s="4"/>
      <c r="AM20" s="4"/>
      <c r="AN20" s="4"/>
    </row>
    <row r="21" spans="1:40" s="3" customFormat="1" ht="15" x14ac:dyDescent="0.25">
      <c r="A21" s="40" t="s">
        <v>44</v>
      </c>
      <c r="B21" s="46"/>
      <c r="C21" s="37"/>
      <c r="D21" s="37"/>
      <c r="E21" s="42">
        <v>1610010701.9152212</v>
      </c>
      <c r="F21" s="43">
        <v>51920026.033628583</v>
      </c>
      <c r="G21" s="44">
        <f>[1]RO_OSEC_CONSO!G21</f>
        <v>0</v>
      </c>
      <c r="H21" s="43">
        <v>10464082.902499998</v>
      </c>
      <c r="I21" s="45">
        <f>SUM(E21:H21)</f>
        <v>1672394810.8513496</v>
      </c>
      <c r="J21" s="43">
        <v>230615.34999999998</v>
      </c>
      <c r="K21" s="43">
        <v>1007750.29</v>
      </c>
      <c r="L21" s="43">
        <f>[1]RO_OSEC_CONSO!L21</f>
        <v>0</v>
      </c>
      <c r="M21" s="43">
        <v>17808911.949999999</v>
      </c>
      <c r="N21" s="38">
        <f t="shared" si="1"/>
        <v>19047277.59</v>
      </c>
      <c r="O21" s="43">
        <v>11012.71</v>
      </c>
      <c r="P21" s="43">
        <v>4401012.8499999996</v>
      </c>
      <c r="Q21" s="43">
        <f>[1]RO_OSEC_CONSO!Q21</f>
        <v>0</v>
      </c>
      <c r="R21" s="43">
        <v>5248815.57</v>
      </c>
      <c r="S21" s="38">
        <f t="shared" si="9"/>
        <v>9660841.129999999</v>
      </c>
      <c r="T21" s="38">
        <f t="shared" si="2"/>
        <v>28708118.719999999</v>
      </c>
      <c r="U21" s="38">
        <f t="shared" si="3"/>
        <v>1701102929.5713496</v>
      </c>
      <c r="V21" s="43">
        <f>[1]RO_OSEC_CONSO!V21</f>
        <v>0</v>
      </c>
      <c r="W21" s="43">
        <v>3152.32</v>
      </c>
      <c r="X21" s="43">
        <f>[1]RO_OSEC_CONSO!X21</f>
        <v>0</v>
      </c>
      <c r="Y21" s="38">
        <f t="shared" si="4"/>
        <v>3152.32</v>
      </c>
      <c r="Z21" s="38">
        <f t="shared" si="5"/>
        <v>1610252329.9752212</v>
      </c>
      <c r="AA21" s="38">
        <f t="shared" si="5"/>
        <v>57331941.493628584</v>
      </c>
      <c r="AB21" s="38">
        <f t="shared" si="6"/>
        <v>0</v>
      </c>
      <c r="AC21" s="38">
        <f>SUM(H21,M21,R21,X21)</f>
        <v>33521810.422499999</v>
      </c>
      <c r="AD21" s="38">
        <f t="shared" si="8"/>
        <v>1701106081.8913496</v>
      </c>
      <c r="AE21" s="39"/>
      <c r="AF21" s="4"/>
      <c r="AG21" s="4"/>
      <c r="AH21" s="4"/>
      <c r="AI21" s="4"/>
      <c r="AJ21" s="4"/>
      <c r="AK21" s="4"/>
      <c r="AL21" s="4"/>
      <c r="AM21" s="4"/>
      <c r="AN21" s="4"/>
    </row>
    <row r="22" spans="1:40" s="3" customFormat="1" ht="15" x14ac:dyDescent="0.25">
      <c r="A22" s="40" t="s">
        <v>45</v>
      </c>
      <c r="B22" s="46"/>
      <c r="C22" s="37"/>
      <c r="D22" s="37"/>
      <c r="E22" s="42">
        <f>[1]RO_OSEC_CONSO!E22</f>
        <v>0</v>
      </c>
      <c r="F22" s="43">
        <f>[1]RO_OSEC_CONSO!F22</f>
        <v>0</v>
      </c>
      <c r="G22" s="44">
        <f>[1]RO_OSEC_CONSO!G22</f>
        <v>0</v>
      </c>
      <c r="H22" s="43">
        <f>[1]RO_OSEC_CONSO!H22</f>
        <v>0</v>
      </c>
      <c r="I22" s="45">
        <f t="shared" si="0"/>
        <v>0</v>
      </c>
      <c r="J22" s="43">
        <f>[1]RO_OSEC_CONSO!J22</f>
        <v>0</v>
      </c>
      <c r="K22" s="43">
        <f>[1]RO_OSEC_CONSO!K22</f>
        <v>0</v>
      </c>
      <c r="L22" s="43">
        <f>[1]RO_OSEC_CONSO!L22</f>
        <v>0</v>
      </c>
      <c r="M22" s="43">
        <f>[1]RO_OSEC_CONSO!M22</f>
        <v>0</v>
      </c>
      <c r="N22" s="38">
        <f t="shared" si="1"/>
        <v>0</v>
      </c>
      <c r="O22" s="43">
        <f>[1]RO_OSEC_CONSO!O22</f>
        <v>0</v>
      </c>
      <c r="P22" s="43">
        <f>[1]RO_OSEC_CONSO!P22</f>
        <v>0</v>
      </c>
      <c r="Q22" s="43">
        <f>[1]RO_OSEC_CONSO!Q22</f>
        <v>0</v>
      </c>
      <c r="R22" s="43">
        <f>[1]RO_OSEC_CONSO!R22</f>
        <v>0</v>
      </c>
      <c r="S22" s="38">
        <f t="shared" si="9"/>
        <v>0</v>
      </c>
      <c r="T22" s="38">
        <f t="shared" si="2"/>
        <v>0</v>
      </c>
      <c r="U22" s="38">
        <f t="shared" si="3"/>
        <v>0</v>
      </c>
      <c r="V22" s="43">
        <f>[1]RO_OSEC_CONSO!V22</f>
        <v>0</v>
      </c>
      <c r="W22" s="43">
        <f>[1]RO_OSEC_CONSO!W22</f>
        <v>0</v>
      </c>
      <c r="X22" s="43">
        <f>[1]RO_OSEC_CONSO!X22</f>
        <v>0</v>
      </c>
      <c r="Y22" s="38">
        <f t="shared" si="4"/>
        <v>0</v>
      </c>
      <c r="Z22" s="38">
        <f t="shared" si="5"/>
        <v>0</v>
      </c>
      <c r="AA22" s="38">
        <f t="shared" si="5"/>
        <v>0</v>
      </c>
      <c r="AB22" s="38">
        <f t="shared" si="6"/>
        <v>0</v>
      </c>
      <c r="AC22" s="38">
        <f t="shared" si="7"/>
        <v>0</v>
      </c>
      <c r="AD22" s="38">
        <f t="shared" si="8"/>
        <v>0</v>
      </c>
      <c r="AE22" s="39"/>
      <c r="AF22" s="4"/>
      <c r="AG22" s="4"/>
      <c r="AH22" s="4"/>
      <c r="AI22" s="4"/>
      <c r="AJ22" s="4"/>
      <c r="AK22" s="4"/>
      <c r="AL22" s="4"/>
      <c r="AM22" s="4"/>
      <c r="AN22" s="4"/>
    </row>
    <row r="23" spans="1:40" s="3" customFormat="1" ht="15" x14ac:dyDescent="0.25">
      <c r="A23" s="40" t="s">
        <v>46</v>
      </c>
      <c r="B23" s="46"/>
      <c r="C23" s="37"/>
      <c r="D23" s="37"/>
      <c r="E23" s="42">
        <f>[1]RO_OSEC_CONSO!E23</f>
        <v>0</v>
      </c>
      <c r="F23" s="43">
        <f>[1]RO_OSEC_CONSO!F23</f>
        <v>0</v>
      </c>
      <c r="G23" s="44">
        <f>[1]RO_OSEC_CONSO!G23</f>
        <v>0</v>
      </c>
      <c r="H23" s="43">
        <f>[1]RO_OSEC_CONSO!H23</f>
        <v>0</v>
      </c>
      <c r="I23" s="45">
        <f t="shared" si="0"/>
        <v>0</v>
      </c>
      <c r="J23" s="43">
        <f>[1]RO_OSEC_CONSO!J23</f>
        <v>0</v>
      </c>
      <c r="K23" s="43">
        <f>[1]RO_OSEC_CONSO!K23</f>
        <v>0</v>
      </c>
      <c r="L23" s="43">
        <f>[1]RO_OSEC_CONSO!L23</f>
        <v>0</v>
      </c>
      <c r="M23" s="43">
        <f>[1]RO_OSEC_CONSO!M23</f>
        <v>0</v>
      </c>
      <c r="N23" s="38">
        <f t="shared" si="1"/>
        <v>0</v>
      </c>
      <c r="O23" s="43">
        <f>[1]RO_OSEC_CONSO!O23</f>
        <v>0</v>
      </c>
      <c r="P23" s="43">
        <f>[1]RO_OSEC_CONSO!P23</f>
        <v>0</v>
      </c>
      <c r="Q23" s="43">
        <f>[1]RO_OSEC_CONSO!Q23</f>
        <v>0</v>
      </c>
      <c r="R23" s="43">
        <f>[1]RO_OSEC_CONSO!R23</f>
        <v>0</v>
      </c>
      <c r="S23" s="38">
        <f t="shared" si="9"/>
        <v>0</v>
      </c>
      <c r="T23" s="38">
        <f t="shared" si="2"/>
        <v>0</v>
      </c>
      <c r="U23" s="38">
        <f t="shared" si="3"/>
        <v>0</v>
      </c>
      <c r="V23" s="43">
        <f>[1]RO_OSEC_CONSO!V23</f>
        <v>0</v>
      </c>
      <c r="W23" s="43">
        <f>[1]RO_OSEC_CONSO!W23</f>
        <v>0</v>
      </c>
      <c r="X23" s="43">
        <f>[1]RO_OSEC_CONSO!X23</f>
        <v>0</v>
      </c>
      <c r="Y23" s="38">
        <f t="shared" si="4"/>
        <v>0</v>
      </c>
      <c r="Z23" s="38">
        <f t="shared" si="5"/>
        <v>0</v>
      </c>
      <c r="AA23" s="38">
        <f t="shared" si="5"/>
        <v>0</v>
      </c>
      <c r="AB23" s="38">
        <f t="shared" si="6"/>
        <v>0</v>
      </c>
      <c r="AC23" s="38">
        <f t="shared" si="7"/>
        <v>0</v>
      </c>
      <c r="AD23" s="38">
        <f t="shared" si="8"/>
        <v>0</v>
      </c>
      <c r="AE23" s="47"/>
      <c r="AF23" s="4"/>
      <c r="AG23" s="4"/>
      <c r="AH23" s="4"/>
      <c r="AI23" s="4"/>
      <c r="AJ23" s="4"/>
      <c r="AK23" s="4"/>
      <c r="AL23" s="4"/>
      <c r="AM23" s="4"/>
      <c r="AN23" s="4"/>
    </row>
    <row r="24" spans="1:40" s="3" customFormat="1" ht="15.75" thickBot="1" x14ac:dyDescent="0.3">
      <c r="A24" s="40" t="s">
        <v>47</v>
      </c>
      <c r="B24" s="46"/>
      <c r="C24" s="37"/>
      <c r="D24" s="37"/>
      <c r="E24" s="42">
        <f>[1]RO_OSEC_CONSO!E24</f>
        <v>0</v>
      </c>
      <c r="F24" s="43">
        <f>[1]RO_OSEC_CONSO!F24</f>
        <v>0</v>
      </c>
      <c r="G24" s="44">
        <f>[1]RO_OSEC_CONSO!G24</f>
        <v>0</v>
      </c>
      <c r="H24" s="43">
        <f>[1]RO_OSEC_CONSO!H24</f>
        <v>0</v>
      </c>
      <c r="I24" s="45">
        <f t="shared" si="0"/>
        <v>0</v>
      </c>
      <c r="J24" s="48">
        <f>[1]RO_OSEC_CONSO!J24</f>
        <v>0</v>
      </c>
      <c r="K24" s="48">
        <f>[1]RO_OSEC_CONSO!K24</f>
        <v>0</v>
      </c>
      <c r="L24" s="48">
        <f>[1]RO_OSEC_CONSO!L24</f>
        <v>0</v>
      </c>
      <c r="M24" s="48">
        <f>[1]RO_OSEC_CONSO!M24</f>
        <v>0</v>
      </c>
      <c r="N24" s="49">
        <f t="shared" si="1"/>
        <v>0</v>
      </c>
      <c r="O24" s="48">
        <f>[1]RO_OSEC_CONSO!O24</f>
        <v>0</v>
      </c>
      <c r="P24" s="48">
        <f>[1]RO_OSEC_CONSO!P24</f>
        <v>0</v>
      </c>
      <c r="Q24" s="48">
        <f>[1]RO_OSEC_CONSO!Q24</f>
        <v>0</v>
      </c>
      <c r="R24" s="48">
        <f>[1]RO_OSEC_CONSO!R24</f>
        <v>0</v>
      </c>
      <c r="S24" s="49">
        <f t="shared" si="9"/>
        <v>0</v>
      </c>
      <c r="T24" s="49">
        <f t="shared" si="2"/>
        <v>0</v>
      </c>
      <c r="U24" s="49">
        <f t="shared" si="3"/>
        <v>0</v>
      </c>
      <c r="V24" s="48">
        <f>[1]RO_OSEC_CONSO!V24</f>
        <v>0</v>
      </c>
      <c r="W24" s="48">
        <f>[1]RO_OSEC_CONSO!W24</f>
        <v>0</v>
      </c>
      <c r="X24" s="48">
        <f>[1]RO_OSEC_CONSO!X24</f>
        <v>0</v>
      </c>
      <c r="Y24" s="49">
        <f t="shared" si="4"/>
        <v>0</v>
      </c>
      <c r="Z24" s="49">
        <f t="shared" si="5"/>
        <v>0</v>
      </c>
      <c r="AA24" s="49">
        <f t="shared" si="5"/>
        <v>0</v>
      </c>
      <c r="AB24" s="49">
        <f t="shared" si="6"/>
        <v>0</v>
      </c>
      <c r="AC24" s="49">
        <f t="shared" si="7"/>
        <v>0</v>
      </c>
      <c r="AD24" s="49">
        <f t="shared" si="8"/>
        <v>0</v>
      </c>
      <c r="AE24" s="47"/>
      <c r="AF24" s="4"/>
      <c r="AG24" s="4"/>
      <c r="AH24" s="4"/>
      <c r="AI24" s="4"/>
      <c r="AJ24" s="4"/>
      <c r="AK24" s="4"/>
      <c r="AL24" s="4"/>
      <c r="AM24" s="4"/>
      <c r="AN24" s="4"/>
    </row>
    <row r="25" spans="1:40" s="3" customFormat="1" ht="15.75" thickBot="1" x14ac:dyDescent="0.3">
      <c r="A25" s="34"/>
      <c r="B25" s="50" t="s">
        <v>48</v>
      </c>
      <c r="C25" s="50"/>
      <c r="D25" s="50"/>
      <c r="E25" s="51">
        <f>SUM(E18:E24)</f>
        <v>17967020906.662777</v>
      </c>
      <c r="F25" s="52">
        <f>SUM(F18:F24)</f>
        <v>3506242538.6718426</v>
      </c>
      <c r="G25" s="53">
        <f>SUM(G18:G24)</f>
        <v>0</v>
      </c>
      <c r="H25" s="52">
        <f>SUM(H18:H24)</f>
        <v>147119837.5925</v>
      </c>
      <c r="I25" s="53">
        <f t="shared" si="0"/>
        <v>21620383282.927116</v>
      </c>
      <c r="J25" s="52">
        <f t="shared" ref="J25:AD25" si="10">SUM(J18:J24)</f>
        <v>22586509.200000003</v>
      </c>
      <c r="K25" s="53">
        <f t="shared" si="10"/>
        <v>50453573.660000004</v>
      </c>
      <c r="L25" s="52">
        <f t="shared" si="10"/>
        <v>0</v>
      </c>
      <c r="M25" s="53">
        <f t="shared" si="10"/>
        <v>358721878.52999997</v>
      </c>
      <c r="N25" s="52">
        <f t="shared" si="10"/>
        <v>431761961.38999993</v>
      </c>
      <c r="O25" s="53">
        <f t="shared" si="10"/>
        <v>6534141.7299999995</v>
      </c>
      <c r="P25" s="52">
        <f t="shared" si="10"/>
        <v>82548263.199999988</v>
      </c>
      <c r="Q25" s="53">
        <f t="shared" si="10"/>
        <v>0</v>
      </c>
      <c r="R25" s="52">
        <f t="shared" si="10"/>
        <v>80379903.810000002</v>
      </c>
      <c r="S25" s="51">
        <f t="shared" si="10"/>
        <v>169462308.74000001</v>
      </c>
      <c r="T25" s="52">
        <f t="shared" si="10"/>
        <v>601224270.13</v>
      </c>
      <c r="U25" s="53">
        <f t="shared" si="10"/>
        <v>22221607553.057117</v>
      </c>
      <c r="V25" s="52">
        <f t="shared" si="10"/>
        <v>8717907.6999999993</v>
      </c>
      <c r="W25" s="53">
        <f t="shared" si="10"/>
        <v>1055665.82</v>
      </c>
      <c r="X25" s="52">
        <f t="shared" si="10"/>
        <v>1465527.38</v>
      </c>
      <c r="Y25" s="53">
        <f t="shared" si="10"/>
        <v>11239100.899999999</v>
      </c>
      <c r="Z25" s="52">
        <f t="shared" si="10"/>
        <v>18004859465.292774</v>
      </c>
      <c r="AA25" s="53">
        <f t="shared" si="10"/>
        <v>3640300041.3518424</v>
      </c>
      <c r="AB25" s="52">
        <f t="shared" si="10"/>
        <v>0</v>
      </c>
      <c r="AC25" s="53">
        <f t="shared" si="10"/>
        <v>587687147.3125</v>
      </c>
      <c r="AD25" s="52">
        <f t="shared" si="10"/>
        <v>22232846653.957119</v>
      </c>
      <c r="AE25" s="47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3" customFormat="1" ht="14.25" x14ac:dyDescent="0.2">
      <c r="A26" s="127" t="s">
        <v>49</v>
      </c>
      <c r="B26" s="128"/>
      <c r="C26" s="54"/>
      <c r="D26" s="54"/>
      <c r="E26" s="55"/>
      <c r="F26" s="38"/>
      <c r="G26" s="45"/>
      <c r="H26" s="38"/>
      <c r="I26" s="45"/>
      <c r="J26" s="38"/>
      <c r="K26" s="45"/>
      <c r="L26" s="38"/>
      <c r="M26" s="45"/>
      <c r="N26" s="38"/>
      <c r="O26" s="45"/>
      <c r="P26" s="38"/>
      <c r="Q26" s="45"/>
      <c r="R26" s="38"/>
      <c r="S26" s="55"/>
      <c r="T26" s="38"/>
      <c r="U26" s="45"/>
      <c r="V26" s="38"/>
      <c r="W26" s="45"/>
      <c r="X26" s="38"/>
      <c r="Y26" s="45"/>
      <c r="Z26" s="38"/>
      <c r="AA26" s="45"/>
      <c r="AB26" s="38"/>
      <c r="AC26" s="45"/>
      <c r="AD26" s="38"/>
      <c r="AE26" s="56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3" customFormat="1" ht="15" x14ac:dyDescent="0.25">
      <c r="A27" s="125" t="s">
        <v>50</v>
      </c>
      <c r="B27" s="126"/>
      <c r="C27" s="37"/>
      <c r="D27" s="37"/>
      <c r="E27" s="38">
        <f>SUM(E28+E29)</f>
        <v>35245792891.158936</v>
      </c>
      <c r="F27" s="38">
        <f>SUM(F28+F29)</f>
        <v>5605628475.5921431</v>
      </c>
      <c r="G27" s="38">
        <f>SUM(G28+G29)</f>
        <v>3899545.1900000004</v>
      </c>
      <c r="H27" s="38">
        <f>SUM(H28+H29)</f>
        <v>153694095.71000001</v>
      </c>
      <c r="I27" s="38">
        <f t="shared" ref="I27:I35" si="11">SUM(E27:H27)</f>
        <v>41009015007.651077</v>
      </c>
      <c r="J27" s="38">
        <f>SUM(J28+J29)</f>
        <v>6856414.2500000009</v>
      </c>
      <c r="K27" s="38">
        <f>SUM(K28+K29)</f>
        <v>201914368.86999997</v>
      </c>
      <c r="L27" s="38">
        <f>SUM(L28+L29)</f>
        <v>0</v>
      </c>
      <c r="M27" s="38">
        <f>SUM(M28+M29)</f>
        <v>196565819.27000001</v>
      </c>
      <c r="N27" s="38">
        <f t="shared" ref="N27:N34" si="12">SUM(J27+K27+L27+M27)</f>
        <v>405336602.38999999</v>
      </c>
      <c r="O27" s="38">
        <f>SUM(O28+O29)</f>
        <v>2095745.26</v>
      </c>
      <c r="P27" s="38">
        <f>SUM(P28+P29)</f>
        <v>238309049.53999999</v>
      </c>
      <c r="Q27" s="38">
        <f>SUM(Q28+Q29)</f>
        <v>31181218.060000002</v>
      </c>
      <c r="R27" s="38">
        <f>SUM(R28+R29)</f>
        <v>2466294617.0500002</v>
      </c>
      <c r="S27" s="38">
        <f t="shared" ref="S27:S34" si="13">SUM(O27:R27)</f>
        <v>2737880629.9100003</v>
      </c>
      <c r="T27" s="38">
        <f t="shared" ref="T27:T34" si="14">S27+N27</f>
        <v>3143217232.3000002</v>
      </c>
      <c r="U27" s="38">
        <f t="shared" ref="U27:U34" si="15">SUM(T27+I27)</f>
        <v>44152232239.95108</v>
      </c>
      <c r="V27" s="38">
        <f>SUM(V28+V29)</f>
        <v>86814631.170000002</v>
      </c>
      <c r="W27" s="38">
        <f>SUM(W28+W29)</f>
        <v>1699964.47</v>
      </c>
      <c r="X27" s="38">
        <f>SUM(X28+X29)</f>
        <v>1237490.76</v>
      </c>
      <c r="Y27" s="38">
        <f t="shared" ref="Y27:Y34" si="16">SUM(V27:X27)</f>
        <v>89752086.400000006</v>
      </c>
      <c r="Z27" s="38">
        <f t="shared" ref="Z27:AA29" si="17">SUM(E27,J27,O27,V27)</f>
        <v>35341559681.838936</v>
      </c>
      <c r="AA27" s="38">
        <f t="shared" si="17"/>
        <v>6047551858.4721432</v>
      </c>
      <c r="AB27" s="38">
        <f>SUM(G27,L27,Q27)</f>
        <v>35080763.25</v>
      </c>
      <c r="AC27" s="38">
        <f>SUM(H27,M27,R27,X27)</f>
        <v>2817792022.7900004</v>
      </c>
      <c r="AD27" s="38">
        <f t="shared" ref="AD27:AD34" si="18">SUM(Z27:AC27)</f>
        <v>44241984326.351082</v>
      </c>
      <c r="AE27" s="57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3" customFormat="1" ht="15" x14ac:dyDescent="0.25">
      <c r="A28" s="125" t="s">
        <v>41</v>
      </c>
      <c r="B28" s="126"/>
      <c r="C28" s="37"/>
      <c r="D28" s="37"/>
      <c r="E28" s="42">
        <v>13060202258.000443</v>
      </c>
      <c r="F28" s="43">
        <v>966285504.79214287</v>
      </c>
      <c r="G28" s="44">
        <v>623997.66</v>
      </c>
      <c r="H28" s="43">
        <v>43603480.880000003</v>
      </c>
      <c r="I28" s="45">
        <f t="shared" si="11"/>
        <v>14070715241.332584</v>
      </c>
      <c r="J28" s="43">
        <v>781257.08</v>
      </c>
      <c r="K28" s="43">
        <v>3882766.98</v>
      </c>
      <c r="L28" s="43">
        <f>[1]RO_OSEC_CONSO!L28</f>
        <v>0</v>
      </c>
      <c r="M28" s="43">
        <v>10231618.73</v>
      </c>
      <c r="N28" s="38">
        <f t="shared" si="12"/>
        <v>14895642.789999999</v>
      </c>
      <c r="O28" s="43">
        <v>99897.53</v>
      </c>
      <c r="P28" s="43">
        <v>143152444.31</v>
      </c>
      <c r="Q28" s="43">
        <v>9536930.2999999989</v>
      </c>
      <c r="R28" s="43">
        <v>1755062963.4300001</v>
      </c>
      <c r="S28" s="38">
        <f t="shared" si="13"/>
        <v>1907852235.5700002</v>
      </c>
      <c r="T28" s="38">
        <f t="shared" si="14"/>
        <v>1922747878.3600001</v>
      </c>
      <c r="U28" s="38">
        <f t="shared" si="15"/>
        <v>15993463119.692585</v>
      </c>
      <c r="V28" s="43">
        <v>86814631.170000002</v>
      </c>
      <c r="W28" s="43">
        <v>1576645.67</v>
      </c>
      <c r="X28" s="43">
        <v>0</v>
      </c>
      <c r="Y28" s="38">
        <f t="shared" si="16"/>
        <v>88391276.840000004</v>
      </c>
      <c r="Z28" s="38">
        <f t="shared" si="17"/>
        <v>13147898043.780443</v>
      </c>
      <c r="AA28" s="38">
        <f t="shared" si="17"/>
        <v>1114897361.7521429</v>
      </c>
      <c r="AB28" s="38">
        <f>SUM(G28,L28,Q28)</f>
        <v>10160927.959999999</v>
      </c>
      <c r="AC28" s="38">
        <f>SUM(H28,M28,R28,X28)</f>
        <v>1808898063.04</v>
      </c>
      <c r="AD28" s="38">
        <f t="shared" si="18"/>
        <v>16081854396.532585</v>
      </c>
      <c r="AE28" s="47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3" customFormat="1" ht="15" x14ac:dyDescent="0.25">
      <c r="A29" s="40" t="s">
        <v>42</v>
      </c>
      <c r="B29" s="46"/>
      <c r="C29" s="37"/>
      <c r="D29" s="37"/>
      <c r="E29" s="42">
        <v>22185590633.158497</v>
      </c>
      <c r="F29" s="43">
        <v>4639342970.8000002</v>
      </c>
      <c r="G29" s="44">
        <v>3275547.5300000003</v>
      </c>
      <c r="H29" s="43">
        <v>110090614.83</v>
      </c>
      <c r="I29" s="45">
        <f t="shared" si="11"/>
        <v>26938299766.318497</v>
      </c>
      <c r="J29" s="43">
        <v>6075157.1700000009</v>
      </c>
      <c r="K29" s="43">
        <v>198031601.88999999</v>
      </c>
      <c r="L29" s="43">
        <f>[1]RO_OSEC_CONSO!L29</f>
        <v>0</v>
      </c>
      <c r="M29" s="43">
        <v>186334200.54000002</v>
      </c>
      <c r="N29" s="38">
        <f t="shared" si="12"/>
        <v>390440959.60000002</v>
      </c>
      <c r="O29" s="43">
        <v>1995847.73</v>
      </c>
      <c r="P29" s="43">
        <v>95156605.229999989</v>
      </c>
      <c r="Q29" s="43">
        <v>21644287.760000005</v>
      </c>
      <c r="R29" s="43">
        <v>711231653.62</v>
      </c>
      <c r="S29" s="38">
        <f t="shared" si="13"/>
        <v>830028394.34000003</v>
      </c>
      <c r="T29" s="38">
        <f t="shared" si="14"/>
        <v>1220469353.9400001</v>
      </c>
      <c r="U29" s="38">
        <f t="shared" si="15"/>
        <v>28158769120.258495</v>
      </c>
      <c r="V29" s="43">
        <v>0</v>
      </c>
      <c r="W29" s="43">
        <v>123318.8</v>
      </c>
      <c r="X29" s="43">
        <v>1237490.76</v>
      </c>
      <c r="Y29" s="38">
        <f t="shared" si="16"/>
        <v>1360809.56</v>
      </c>
      <c r="Z29" s="38">
        <f t="shared" si="17"/>
        <v>22193661638.058495</v>
      </c>
      <c r="AA29" s="38">
        <f t="shared" si="17"/>
        <v>4932654496.7200003</v>
      </c>
      <c r="AB29" s="38">
        <f>SUM(G29,L29,Q29)</f>
        <v>24919835.290000007</v>
      </c>
      <c r="AC29" s="38">
        <f>SUM(H29,M29,R29,X29)</f>
        <v>1008893959.75</v>
      </c>
      <c r="AD29" s="38">
        <f t="shared" si="18"/>
        <v>28160129929.818497</v>
      </c>
      <c r="AE29" s="47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3" customFormat="1" ht="15" x14ac:dyDescent="0.25">
      <c r="A30" s="40" t="s">
        <v>43</v>
      </c>
      <c r="B30" s="46"/>
      <c r="C30" s="37"/>
      <c r="D30" s="37"/>
      <c r="E30" s="42">
        <f>[1]RO_OSEC_CONSO!E30</f>
        <v>0</v>
      </c>
      <c r="F30" s="43">
        <f>[1]RO_OSEC_CONSO!F30</f>
        <v>0</v>
      </c>
      <c r="G30" s="44">
        <f>[1]RO_OSEC_CONSO!G30</f>
        <v>0</v>
      </c>
      <c r="H30" s="43">
        <v>0</v>
      </c>
      <c r="I30" s="45">
        <f t="shared" si="11"/>
        <v>0</v>
      </c>
      <c r="J30" s="43">
        <f>[1]RO_OSEC_CONSO!J30</f>
        <v>0</v>
      </c>
      <c r="K30" s="43">
        <f>[1]RO_OSEC_CONSO!K30</f>
        <v>0</v>
      </c>
      <c r="L30" s="43">
        <f>[1]RO_OSEC_CONSO!L30</f>
        <v>0</v>
      </c>
      <c r="M30" s="43">
        <f>[1]RO_OSEC_CONSO!M30</f>
        <v>0</v>
      </c>
      <c r="N30" s="38">
        <f t="shared" si="12"/>
        <v>0</v>
      </c>
      <c r="O30" s="43">
        <f>[1]RO_OSEC_CONSO!O30</f>
        <v>0</v>
      </c>
      <c r="P30" s="43">
        <v>0</v>
      </c>
      <c r="Q30" s="43">
        <f>[1]RO_OSEC_CONSO!Q30</f>
        <v>0</v>
      </c>
      <c r="R30" s="43">
        <f>[1]RO_OSEC_CONSO!R30</f>
        <v>0</v>
      </c>
      <c r="S30" s="38">
        <f t="shared" si="13"/>
        <v>0</v>
      </c>
      <c r="T30" s="38">
        <f t="shared" si="14"/>
        <v>0</v>
      </c>
      <c r="U30" s="38">
        <f t="shared" si="15"/>
        <v>0</v>
      </c>
      <c r="V30" s="43">
        <f>[1]RO_OSEC_CONSO!V30</f>
        <v>0</v>
      </c>
      <c r="W30" s="43">
        <f>[1]RO_OSEC_CONSO!W30</f>
        <v>0</v>
      </c>
      <c r="X30" s="43">
        <f>[1]RO_OSEC_CONSO!X30</f>
        <v>0</v>
      </c>
      <c r="Y30" s="38">
        <f t="shared" si="16"/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f t="shared" si="18"/>
        <v>0</v>
      </c>
      <c r="AE30" s="47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3" customFormat="1" ht="15" x14ac:dyDescent="0.25">
      <c r="A31" s="40" t="s">
        <v>51</v>
      </c>
      <c r="B31" s="46"/>
      <c r="C31" s="37"/>
      <c r="D31" s="37"/>
      <c r="E31" s="42">
        <v>1523620071.3319404</v>
      </c>
      <c r="F31" s="43">
        <v>71598131.593689278</v>
      </c>
      <c r="G31" s="44">
        <v>138285.01</v>
      </c>
      <c r="H31" s="43">
        <v>6708688.29</v>
      </c>
      <c r="I31" s="45">
        <f>SUM(E31:H31)</f>
        <v>1602065176.2256296</v>
      </c>
      <c r="J31" s="43">
        <v>26454.9</v>
      </c>
      <c r="K31" s="43">
        <v>3356113.98</v>
      </c>
      <c r="L31" s="43">
        <f>[1]RO_OSEC_CONSO!L31</f>
        <v>0</v>
      </c>
      <c r="M31" s="43">
        <v>12049190.899999999</v>
      </c>
      <c r="N31" s="38">
        <f t="shared" si="12"/>
        <v>15431759.779999997</v>
      </c>
      <c r="O31" s="43">
        <v>16403.330000000002</v>
      </c>
      <c r="P31" s="43">
        <v>1234596.22</v>
      </c>
      <c r="Q31" s="43">
        <f>[1]RO_OSEC_CONSO!Q31</f>
        <v>0</v>
      </c>
      <c r="R31" s="43">
        <v>58352685.759999998</v>
      </c>
      <c r="S31" s="38">
        <f t="shared" si="13"/>
        <v>59603685.309999995</v>
      </c>
      <c r="T31" s="38">
        <f t="shared" si="14"/>
        <v>75035445.089999989</v>
      </c>
      <c r="U31" s="38">
        <f t="shared" si="15"/>
        <v>1677100621.3156295</v>
      </c>
      <c r="V31" s="43">
        <v>603.66999999999996</v>
      </c>
      <c r="W31" s="43">
        <v>13322.39</v>
      </c>
      <c r="X31" s="43">
        <v>603.66999999999996</v>
      </c>
      <c r="Y31" s="38">
        <f t="shared" si="16"/>
        <v>14529.73</v>
      </c>
      <c r="Z31" s="38">
        <f t="shared" ref="Z31:AA34" si="19">SUM(E31,J31,O31,V31)</f>
        <v>1523663533.2319405</v>
      </c>
      <c r="AA31" s="38">
        <f t="shared" si="19"/>
        <v>76202164.183689281</v>
      </c>
      <c r="AB31" s="38">
        <f>SUM(G31,L31,Q31)</f>
        <v>138285.01</v>
      </c>
      <c r="AC31" s="38">
        <f>SUM(H31,M31,R31,X31)</f>
        <v>77111168.61999999</v>
      </c>
      <c r="AD31" s="38">
        <f t="shared" si="18"/>
        <v>1677115151.0456297</v>
      </c>
      <c r="AE31" s="47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3" customFormat="1" ht="15" x14ac:dyDescent="0.25">
      <c r="A32" s="40" t="s">
        <v>52</v>
      </c>
      <c r="B32" s="46"/>
      <c r="C32" s="37"/>
      <c r="D32" s="37"/>
      <c r="E32" s="42">
        <f>[1]RO_OSEC_CONSO!E32</f>
        <v>0</v>
      </c>
      <c r="F32" s="43">
        <f>[1]RO_OSEC_CONSO!F32</f>
        <v>0</v>
      </c>
      <c r="G32" s="44">
        <f>[1]RO_OSEC_CONSO!G32</f>
        <v>0</v>
      </c>
      <c r="H32" s="43">
        <f>[1]RO_OSEC_CONSO!H32</f>
        <v>0</v>
      </c>
      <c r="I32" s="45">
        <f t="shared" si="11"/>
        <v>0</v>
      </c>
      <c r="J32" s="43">
        <f>[1]RO_OSEC_CONSO!J32</f>
        <v>0</v>
      </c>
      <c r="K32" s="43">
        <f>[1]RO_OSEC_CONSO!K32</f>
        <v>0</v>
      </c>
      <c r="L32" s="43">
        <f>[1]RO_OSEC_CONSO!L32</f>
        <v>0</v>
      </c>
      <c r="M32" s="43">
        <f>[1]RO_OSEC_CONSO!M32</f>
        <v>0</v>
      </c>
      <c r="N32" s="38">
        <f t="shared" si="12"/>
        <v>0</v>
      </c>
      <c r="O32" s="43">
        <f>[1]RO_OSEC_CONSO!O32</f>
        <v>0</v>
      </c>
      <c r="P32" s="43">
        <f>[1]RO_OSEC_CONSO!P32</f>
        <v>0</v>
      </c>
      <c r="Q32" s="43">
        <f>[1]RO_OSEC_CONSO!Q32</f>
        <v>0</v>
      </c>
      <c r="R32" s="43">
        <f>[1]RO_OSEC_CONSO!R32</f>
        <v>0</v>
      </c>
      <c r="S32" s="38">
        <f t="shared" si="13"/>
        <v>0</v>
      </c>
      <c r="T32" s="38">
        <f t="shared" si="14"/>
        <v>0</v>
      </c>
      <c r="U32" s="38">
        <f t="shared" si="15"/>
        <v>0</v>
      </c>
      <c r="V32" s="43">
        <f>[1]RO_OSEC_CONSO!V32</f>
        <v>0</v>
      </c>
      <c r="W32" s="43">
        <f>[1]RO_OSEC_CONSO!W32</f>
        <v>0</v>
      </c>
      <c r="X32" s="43">
        <f>[1]RO_OSEC_CONSO!X32</f>
        <v>0</v>
      </c>
      <c r="Y32" s="38">
        <f t="shared" si="16"/>
        <v>0</v>
      </c>
      <c r="Z32" s="38">
        <f t="shared" si="19"/>
        <v>0</v>
      </c>
      <c r="AA32" s="38">
        <f t="shared" si="19"/>
        <v>0</v>
      </c>
      <c r="AB32" s="38">
        <f>SUM(G32,L32,Q32)</f>
        <v>0</v>
      </c>
      <c r="AC32" s="38">
        <f>SUM(H32,M32,R32,X32)</f>
        <v>0</v>
      </c>
      <c r="AD32" s="38">
        <f t="shared" si="18"/>
        <v>0</v>
      </c>
      <c r="AE32" s="47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3" customFormat="1" ht="15" x14ac:dyDescent="0.25">
      <c r="A33" s="40" t="s">
        <v>53</v>
      </c>
      <c r="B33" s="46"/>
      <c r="C33" s="37"/>
      <c r="D33" s="37"/>
      <c r="E33" s="42">
        <f>[1]RO_OSEC_CONSO!E33</f>
        <v>0</v>
      </c>
      <c r="F33" s="43">
        <f>[1]RO_OSEC_CONSO!F33</f>
        <v>0</v>
      </c>
      <c r="G33" s="44">
        <f>[1]RO_OSEC_CONSO!G33</f>
        <v>0</v>
      </c>
      <c r="H33" s="43">
        <f>[1]RO_OSEC_CONSO!H33</f>
        <v>0</v>
      </c>
      <c r="I33" s="45">
        <f t="shared" si="11"/>
        <v>0</v>
      </c>
      <c r="J33" s="43">
        <f>[1]RO_OSEC_CONSO!J33</f>
        <v>0</v>
      </c>
      <c r="K33" s="43">
        <f>[1]RO_OSEC_CONSO!K33</f>
        <v>0</v>
      </c>
      <c r="L33" s="43">
        <f>[1]RO_OSEC_CONSO!L33</f>
        <v>0</v>
      </c>
      <c r="M33" s="43">
        <f>[1]RO_OSEC_CONSO!M33</f>
        <v>0</v>
      </c>
      <c r="N33" s="38">
        <f t="shared" si="12"/>
        <v>0</v>
      </c>
      <c r="O33" s="43">
        <f>[1]RO_OSEC_CONSO!O33</f>
        <v>0</v>
      </c>
      <c r="P33" s="43">
        <f>[1]RO_OSEC_CONSO!P33</f>
        <v>0</v>
      </c>
      <c r="Q33" s="43">
        <f>[1]RO_OSEC_CONSO!Q33</f>
        <v>0</v>
      </c>
      <c r="R33" s="43">
        <f>[1]RO_OSEC_CONSO!R33</f>
        <v>0</v>
      </c>
      <c r="S33" s="38">
        <f t="shared" si="13"/>
        <v>0</v>
      </c>
      <c r="T33" s="38">
        <f t="shared" si="14"/>
        <v>0</v>
      </c>
      <c r="U33" s="38">
        <f t="shared" si="15"/>
        <v>0</v>
      </c>
      <c r="V33" s="43">
        <f>[1]RO_OSEC_CONSO!V33</f>
        <v>0</v>
      </c>
      <c r="W33" s="43">
        <f>[1]RO_OSEC_CONSO!W33</f>
        <v>0</v>
      </c>
      <c r="X33" s="43">
        <f>[1]RO_OSEC_CONSO!X33</f>
        <v>0</v>
      </c>
      <c r="Y33" s="38">
        <f t="shared" si="16"/>
        <v>0</v>
      </c>
      <c r="Z33" s="38">
        <f t="shared" si="19"/>
        <v>0</v>
      </c>
      <c r="AA33" s="38">
        <f t="shared" si="19"/>
        <v>0</v>
      </c>
      <c r="AB33" s="38">
        <f>SUM(G33,L33,Q33)</f>
        <v>0</v>
      </c>
      <c r="AC33" s="38">
        <f>SUM(H33,M33,R33,X33)</f>
        <v>0</v>
      </c>
      <c r="AD33" s="38">
        <f t="shared" si="18"/>
        <v>0</v>
      </c>
      <c r="AE33" s="47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3" customFormat="1" ht="15.75" thickBot="1" x14ac:dyDescent="0.3">
      <c r="A34" s="40" t="s">
        <v>54</v>
      </c>
      <c r="B34" s="46"/>
      <c r="C34" s="37"/>
      <c r="D34" s="37"/>
      <c r="E34" s="42">
        <f>[1]RO_OSEC_CONSO!E34</f>
        <v>0</v>
      </c>
      <c r="F34" s="43">
        <f>[1]RO_OSEC_CONSO!F34</f>
        <v>0</v>
      </c>
      <c r="G34" s="44">
        <f>[1]RO_OSEC_CONSO!G34</f>
        <v>0</v>
      </c>
      <c r="H34" s="43">
        <f>[1]RO_OSEC_CONSO!H34</f>
        <v>0</v>
      </c>
      <c r="I34" s="45">
        <f t="shared" si="11"/>
        <v>0</v>
      </c>
      <c r="J34" s="48">
        <f>[1]RO_OSEC_CONSO!J34</f>
        <v>0</v>
      </c>
      <c r="K34" s="48">
        <f>[1]RO_OSEC_CONSO!K34</f>
        <v>0</v>
      </c>
      <c r="L34" s="48">
        <f>[1]RO_OSEC_CONSO!L34</f>
        <v>0</v>
      </c>
      <c r="M34" s="48">
        <f>[1]RO_OSEC_CONSO!M34</f>
        <v>0</v>
      </c>
      <c r="N34" s="49">
        <f t="shared" si="12"/>
        <v>0</v>
      </c>
      <c r="O34" s="48">
        <f>[1]RO_OSEC_CONSO!O34</f>
        <v>0</v>
      </c>
      <c r="P34" s="48">
        <f>[1]RO_OSEC_CONSO!P34</f>
        <v>0</v>
      </c>
      <c r="Q34" s="48">
        <f>[1]RO_OSEC_CONSO!Q34</f>
        <v>0</v>
      </c>
      <c r="R34" s="48">
        <f>[1]RO_OSEC_CONSO!R34</f>
        <v>0</v>
      </c>
      <c r="S34" s="49">
        <f t="shared" si="13"/>
        <v>0</v>
      </c>
      <c r="T34" s="49">
        <f t="shared" si="14"/>
        <v>0</v>
      </c>
      <c r="U34" s="49">
        <f t="shared" si="15"/>
        <v>0</v>
      </c>
      <c r="V34" s="48">
        <f>[1]RO_OSEC_CONSO!V34</f>
        <v>0</v>
      </c>
      <c r="W34" s="48">
        <f>[1]RO_OSEC_CONSO!W34</f>
        <v>0</v>
      </c>
      <c r="X34" s="48">
        <f>[1]RO_OSEC_CONSO!X34</f>
        <v>0</v>
      </c>
      <c r="Y34" s="49">
        <f t="shared" si="16"/>
        <v>0</v>
      </c>
      <c r="Z34" s="49">
        <f t="shared" si="19"/>
        <v>0</v>
      </c>
      <c r="AA34" s="49">
        <f t="shared" si="19"/>
        <v>0</v>
      </c>
      <c r="AB34" s="49">
        <f>SUM(G34,L34,Q34)</f>
        <v>0</v>
      </c>
      <c r="AC34" s="49">
        <f>SUM(H34,M34,R34,X34)</f>
        <v>0</v>
      </c>
      <c r="AD34" s="49">
        <f t="shared" si="18"/>
        <v>0</v>
      </c>
      <c r="AE34" s="47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3" customFormat="1" ht="15.75" thickBot="1" x14ac:dyDescent="0.3">
      <c r="A35" s="34"/>
      <c r="B35" s="50" t="s">
        <v>48</v>
      </c>
      <c r="C35" s="50"/>
      <c r="D35" s="50"/>
      <c r="E35" s="51">
        <f>SUM(E28:E34)</f>
        <v>36769412962.490875</v>
      </c>
      <c r="F35" s="52">
        <f>SUM(F28:F34)</f>
        <v>5677226607.185832</v>
      </c>
      <c r="G35" s="53">
        <f>SUM(G28:G34)</f>
        <v>4037830.2</v>
      </c>
      <c r="H35" s="52">
        <f>SUM(H28:H34)</f>
        <v>160402784</v>
      </c>
      <c r="I35" s="53">
        <f t="shared" si="11"/>
        <v>42611080183.876701</v>
      </c>
      <c r="J35" s="52">
        <f t="shared" ref="J35:AD35" si="20">SUM(J28:J34)</f>
        <v>6882869.1500000013</v>
      </c>
      <c r="K35" s="53">
        <f t="shared" si="20"/>
        <v>205270482.84999996</v>
      </c>
      <c r="L35" s="52">
        <f t="shared" si="20"/>
        <v>0</v>
      </c>
      <c r="M35" s="53">
        <f t="shared" si="20"/>
        <v>208615010.17000002</v>
      </c>
      <c r="N35" s="52">
        <f t="shared" si="20"/>
        <v>420768362.17000002</v>
      </c>
      <c r="O35" s="53">
        <f t="shared" si="20"/>
        <v>2112148.59</v>
      </c>
      <c r="P35" s="52">
        <f t="shared" si="20"/>
        <v>239543645.75999999</v>
      </c>
      <c r="Q35" s="53">
        <f t="shared" si="20"/>
        <v>31181218.060000002</v>
      </c>
      <c r="R35" s="52">
        <f t="shared" si="20"/>
        <v>2524647302.8100004</v>
      </c>
      <c r="S35" s="51">
        <f t="shared" si="20"/>
        <v>2797484315.2200003</v>
      </c>
      <c r="T35" s="52">
        <f t="shared" si="20"/>
        <v>3218252677.3900003</v>
      </c>
      <c r="U35" s="53">
        <f t="shared" si="20"/>
        <v>45829332861.266708</v>
      </c>
      <c r="V35" s="52">
        <f t="shared" si="20"/>
        <v>86815234.840000004</v>
      </c>
      <c r="W35" s="53">
        <f t="shared" si="20"/>
        <v>1713286.8599999999</v>
      </c>
      <c r="X35" s="52">
        <f t="shared" si="20"/>
        <v>1238094.43</v>
      </c>
      <c r="Y35" s="53">
        <f t="shared" si="20"/>
        <v>89766616.13000001</v>
      </c>
      <c r="Z35" s="52">
        <f t="shared" si="20"/>
        <v>36865223215.070877</v>
      </c>
      <c r="AA35" s="53">
        <f t="shared" si="20"/>
        <v>6123754022.6558323</v>
      </c>
      <c r="AB35" s="52">
        <f t="shared" si="20"/>
        <v>35219048.260000005</v>
      </c>
      <c r="AC35" s="53">
        <f t="shared" si="20"/>
        <v>2894903191.4099998</v>
      </c>
      <c r="AD35" s="52">
        <f t="shared" si="20"/>
        <v>45919099477.396713</v>
      </c>
      <c r="AE35" s="47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3" customFormat="1" ht="15" x14ac:dyDescent="0.25">
      <c r="A36" s="127" t="s">
        <v>55</v>
      </c>
      <c r="B36" s="128"/>
      <c r="C36" s="54"/>
      <c r="D36" s="54"/>
      <c r="E36" s="55"/>
      <c r="F36" s="38"/>
      <c r="G36" s="45"/>
      <c r="H36" s="38"/>
      <c r="I36" s="45"/>
      <c r="J36" s="38"/>
      <c r="K36" s="45"/>
      <c r="L36" s="38"/>
      <c r="M36" s="45"/>
      <c r="N36" s="38"/>
      <c r="O36" s="45"/>
      <c r="P36" s="38"/>
      <c r="Q36" s="45"/>
      <c r="R36" s="38"/>
      <c r="S36" s="55"/>
      <c r="T36" s="38"/>
      <c r="U36" s="45"/>
      <c r="V36" s="38"/>
      <c r="W36" s="45"/>
      <c r="X36" s="38"/>
      <c r="Y36" s="45"/>
      <c r="Z36" s="38"/>
      <c r="AA36" s="45"/>
      <c r="AB36" s="38"/>
      <c r="AC36" s="45"/>
      <c r="AD36" s="38"/>
      <c r="AE36" s="47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3" customFormat="1" ht="15" x14ac:dyDescent="0.25">
      <c r="A37" s="125" t="s">
        <v>50</v>
      </c>
      <c r="B37" s="126"/>
      <c r="C37" s="37"/>
      <c r="D37" s="37"/>
      <c r="E37" s="38">
        <f>SUM(E38+E39)</f>
        <v>33739324809.95018</v>
      </c>
      <c r="F37" s="38">
        <f>SUM(F38+F39)</f>
        <v>9625503108.6916828</v>
      </c>
      <c r="G37" s="38">
        <f>SUM(G38+G39)</f>
        <v>4363000.03</v>
      </c>
      <c r="H37" s="38">
        <f>SUM(H38+H39)</f>
        <v>516915062.11000001</v>
      </c>
      <c r="I37" s="38">
        <f t="shared" ref="I37:I45" si="21">SUM(E37:H37)</f>
        <v>43886105980.78186</v>
      </c>
      <c r="J37" s="38">
        <f>SUM(J38+J39)</f>
        <v>5071224.87</v>
      </c>
      <c r="K37" s="38">
        <f>SUM(K38+K39)</f>
        <v>87929105.180000007</v>
      </c>
      <c r="L37" s="38">
        <f>SUM(L38+L39)</f>
        <v>29033017.609999996</v>
      </c>
      <c r="M37" s="38">
        <f>SUM(M38+M39)</f>
        <v>735302584.98000002</v>
      </c>
      <c r="N37" s="38">
        <f t="shared" ref="N37:N44" si="22">SUM(J37+K37+L37+M37)</f>
        <v>857335932.63999999</v>
      </c>
      <c r="O37" s="38">
        <f>SUM(O38+O39)</f>
        <v>962517.14000000013</v>
      </c>
      <c r="P37" s="38">
        <f>SUM(P38+P39)</f>
        <v>209259163.06000003</v>
      </c>
      <c r="Q37" s="38">
        <f>SUM(Q38+Q39)</f>
        <v>23033115.729999997</v>
      </c>
      <c r="R37" s="38">
        <f>SUM(R38+R39)</f>
        <v>770625677.64599991</v>
      </c>
      <c r="S37" s="38">
        <f t="shared" ref="S37:S44" si="23">SUM(O37:R37)</f>
        <v>1003880473.576</v>
      </c>
      <c r="T37" s="38">
        <f>S37+N37</f>
        <v>1861216406.2160001</v>
      </c>
      <c r="U37" s="38">
        <f>SUM(T37+I37)</f>
        <v>45747322386.997864</v>
      </c>
      <c r="V37" s="38">
        <f>SUM(V38+V39)</f>
        <v>52169162.170000002</v>
      </c>
      <c r="W37" s="38">
        <f>SUM(W38+W39)</f>
        <v>5990586.9199999999</v>
      </c>
      <c r="X37" s="38">
        <f>SUM(X38+X39)</f>
        <v>7933312.4900000002</v>
      </c>
      <c r="Y37" s="38">
        <f t="shared" ref="Y37:Y44" si="24">SUM(V37:X37)</f>
        <v>66093061.580000006</v>
      </c>
      <c r="Z37" s="38">
        <f t="shared" ref="Z37:AA44" si="25">SUM(E37,J37,O37,V37)</f>
        <v>33797527714.130177</v>
      </c>
      <c r="AA37" s="38">
        <f t="shared" si="25"/>
        <v>9928681963.8516827</v>
      </c>
      <c r="AB37" s="38">
        <f t="shared" ref="AB37:AB44" si="26">SUM(G37,L37,Q37)</f>
        <v>56429133.36999999</v>
      </c>
      <c r="AC37" s="38">
        <f t="shared" ref="AC37:AC44" si="27">SUM(H37,M37,R37,X37)</f>
        <v>2030776637.2260001</v>
      </c>
      <c r="AD37" s="38">
        <f t="shared" ref="AD37:AD44" si="28">SUM(Z37:AC37)</f>
        <v>45813415448.577858</v>
      </c>
      <c r="AE37" s="47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3" customFormat="1" ht="15" x14ac:dyDescent="0.25">
      <c r="A38" s="125" t="s">
        <v>41</v>
      </c>
      <c r="B38" s="126"/>
      <c r="C38" s="37"/>
      <c r="D38" s="37"/>
      <c r="E38" s="42">
        <v>14114757170.384872</v>
      </c>
      <c r="F38" s="42">
        <v>2408823097.0274143</v>
      </c>
      <c r="G38" s="42">
        <v>1928141.86</v>
      </c>
      <c r="H38" s="42">
        <v>168625829.79999998</v>
      </c>
      <c r="I38" s="38">
        <f t="shared" si="21"/>
        <v>16694134239.072287</v>
      </c>
      <c r="J38" s="43">
        <v>3233880.1500000004</v>
      </c>
      <c r="K38" s="43">
        <v>29932462.820000004</v>
      </c>
      <c r="L38" s="43">
        <v>11830487.559999999</v>
      </c>
      <c r="M38" s="43">
        <v>532087218.81999999</v>
      </c>
      <c r="N38" s="38">
        <f t="shared" si="22"/>
        <v>577084049.35000002</v>
      </c>
      <c r="O38" s="43">
        <v>132975.58000000002</v>
      </c>
      <c r="P38" s="43">
        <v>49577924.890000015</v>
      </c>
      <c r="Q38" s="43">
        <v>9323271.7699999996</v>
      </c>
      <c r="R38" s="43">
        <v>253775887.69999999</v>
      </c>
      <c r="S38" s="38">
        <f t="shared" si="23"/>
        <v>312810059.94</v>
      </c>
      <c r="T38" s="38">
        <f>S38+N38</f>
        <v>889894109.28999996</v>
      </c>
      <c r="U38" s="38">
        <f>SUM(T38+I38)</f>
        <v>17584028348.362286</v>
      </c>
      <c r="V38" s="43">
        <v>46936607</v>
      </c>
      <c r="W38" s="43">
        <v>3986603.7800000003</v>
      </c>
      <c r="X38" s="43">
        <v>1250136.0699999998</v>
      </c>
      <c r="Y38" s="38">
        <f t="shared" si="24"/>
        <v>52173346.850000001</v>
      </c>
      <c r="Z38" s="38">
        <f t="shared" si="25"/>
        <v>14165060633.114872</v>
      </c>
      <c r="AA38" s="38">
        <f t="shared" si="25"/>
        <v>2492320088.5174146</v>
      </c>
      <c r="AB38" s="38">
        <f t="shared" si="26"/>
        <v>23081901.189999998</v>
      </c>
      <c r="AC38" s="38">
        <f t="shared" si="27"/>
        <v>955739072.38999999</v>
      </c>
      <c r="AD38" s="38">
        <f t="shared" si="28"/>
        <v>17636201695.212288</v>
      </c>
      <c r="AE38" s="47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3" customFormat="1" ht="15" x14ac:dyDescent="0.25">
      <c r="A39" s="40" t="s">
        <v>42</v>
      </c>
      <c r="B39" s="46"/>
      <c r="C39" s="37"/>
      <c r="D39" s="37"/>
      <c r="E39" s="42">
        <v>19624567639.565308</v>
      </c>
      <c r="F39" s="42">
        <v>7216680011.6642685</v>
      </c>
      <c r="G39" s="42">
        <v>2434858.17</v>
      </c>
      <c r="H39" s="42">
        <v>348289232.31000006</v>
      </c>
      <c r="I39" s="38">
        <f t="shared" si="21"/>
        <v>27191971741.709576</v>
      </c>
      <c r="J39" s="43">
        <v>1837344.7199999997</v>
      </c>
      <c r="K39" s="43">
        <v>57996642.359999999</v>
      </c>
      <c r="L39" s="43">
        <v>17202530.049999997</v>
      </c>
      <c r="M39" s="43">
        <v>203215366.16000003</v>
      </c>
      <c r="N39" s="38">
        <f t="shared" si="22"/>
        <v>280251883.29000002</v>
      </c>
      <c r="O39" s="43">
        <v>829541.56</v>
      </c>
      <c r="P39" s="43">
        <v>159681238.17000002</v>
      </c>
      <c r="Q39" s="43">
        <v>13709843.959999997</v>
      </c>
      <c r="R39" s="43">
        <v>516849789.94599998</v>
      </c>
      <c r="S39" s="38">
        <f t="shared" si="23"/>
        <v>691070413.63600004</v>
      </c>
      <c r="T39" s="38">
        <f>S39+N39</f>
        <v>971322296.92600012</v>
      </c>
      <c r="U39" s="38">
        <f>SUM(T39+I39)</f>
        <v>28163294038.635574</v>
      </c>
      <c r="V39" s="43">
        <v>5232555.17</v>
      </c>
      <c r="W39" s="43">
        <v>2003983.1400000001</v>
      </c>
      <c r="X39" s="43">
        <v>6683176.4199999999</v>
      </c>
      <c r="Y39" s="38">
        <f t="shared" si="24"/>
        <v>13919714.73</v>
      </c>
      <c r="Z39" s="38">
        <f t="shared" si="25"/>
        <v>19632467081.015308</v>
      </c>
      <c r="AA39" s="38">
        <f t="shared" si="25"/>
        <v>7436361875.3342686</v>
      </c>
      <c r="AB39" s="38">
        <f t="shared" si="26"/>
        <v>33347232.179999996</v>
      </c>
      <c r="AC39" s="38">
        <f t="shared" si="27"/>
        <v>1075037564.836</v>
      </c>
      <c r="AD39" s="38">
        <f t="shared" si="28"/>
        <v>28177213753.365578</v>
      </c>
      <c r="AE39" s="47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3" customFormat="1" ht="15" x14ac:dyDescent="0.25">
      <c r="A40" s="40" t="s">
        <v>43</v>
      </c>
      <c r="B40" s="46"/>
      <c r="C40" s="37"/>
      <c r="D40" s="37"/>
      <c r="E40" s="42">
        <f>[1]RO_OSEC_CONSO!E40</f>
        <v>0</v>
      </c>
      <c r="F40" s="42">
        <v>0</v>
      </c>
      <c r="G40" s="42">
        <f>[1]RO_OSEC_CONSO!G40</f>
        <v>0</v>
      </c>
      <c r="H40" s="42">
        <v>0</v>
      </c>
      <c r="I40" s="38">
        <f t="shared" si="21"/>
        <v>0</v>
      </c>
      <c r="J40" s="43">
        <f>[1]RO_OSEC_CONSO!J40</f>
        <v>0</v>
      </c>
      <c r="K40" s="43">
        <f>[1]RO_OSEC_CONSO!K40</f>
        <v>0</v>
      </c>
      <c r="L40" s="43">
        <f>[1]RO_OSEC_CONSO!L40</f>
        <v>0</v>
      </c>
      <c r="M40" s="43">
        <f>[1]RO_OSEC_CONSO!M40</f>
        <v>0</v>
      </c>
      <c r="N40" s="38">
        <f t="shared" si="22"/>
        <v>0</v>
      </c>
      <c r="O40" s="43">
        <f>[1]RO_OSEC_CONSO!O40</f>
        <v>0</v>
      </c>
      <c r="P40" s="43">
        <v>0</v>
      </c>
      <c r="Q40" s="43">
        <f>[1]RO_OSEC_CONSO!Q40</f>
        <v>0</v>
      </c>
      <c r="R40" s="43">
        <f>[1]RO_OSEC_CONSO!R40</f>
        <v>0</v>
      </c>
      <c r="S40" s="38">
        <f t="shared" si="23"/>
        <v>0</v>
      </c>
      <c r="T40" s="38"/>
      <c r="U40" s="38">
        <v>0</v>
      </c>
      <c r="V40" s="43">
        <f>[1]RO_OSEC_CONSO!V40</f>
        <v>0</v>
      </c>
      <c r="W40" s="43">
        <f>[1]RO_OSEC_CONSO!W40</f>
        <v>0</v>
      </c>
      <c r="X40" s="43">
        <f>[1]RO_OSEC_CONSO!X40</f>
        <v>0</v>
      </c>
      <c r="Y40" s="38">
        <f t="shared" si="24"/>
        <v>0</v>
      </c>
      <c r="Z40" s="38">
        <f t="shared" si="25"/>
        <v>0</v>
      </c>
      <c r="AA40" s="38">
        <f t="shared" si="25"/>
        <v>0</v>
      </c>
      <c r="AB40" s="38">
        <f t="shared" si="26"/>
        <v>0</v>
      </c>
      <c r="AC40" s="38">
        <f>SUM(H40,M40,R40,X40)</f>
        <v>0</v>
      </c>
      <c r="AD40" s="38">
        <f t="shared" si="28"/>
        <v>0</v>
      </c>
      <c r="AE40" s="47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3" customFormat="1" ht="15" x14ac:dyDescent="0.25">
      <c r="A41" s="40" t="s">
        <v>51</v>
      </c>
      <c r="B41" s="46"/>
      <c r="C41" s="37"/>
      <c r="D41" s="37"/>
      <c r="E41" s="42">
        <v>2038918356.5736465</v>
      </c>
      <c r="F41" s="42">
        <v>120178310.75884286</v>
      </c>
      <c r="G41" s="42">
        <f>[1]RO_OSEC_CONSO!G41</f>
        <v>0</v>
      </c>
      <c r="H41" s="42">
        <v>20271759.479999997</v>
      </c>
      <c r="I41" s="38">
        <f>SUM(E41:H41)</f>
        <v>2179368426.8124895</v>
      </c>
      <c r="J41" s="43">
        <v>286861.67</v>
      </c>
      <c r="K41" s="43">
        <v>703211.91</v>
      </c>
      <c r="L41" s="43">
        <v>1640431.1</v>
      </c>
      <c r="M41" s="43">
        <v>34936437.109999999</v>
      </c>
      <c r="N41" s="38">
        <f t="shared" si="22"/>
        <v>37566941.789999999</v>
      </c>
      <c r="O41" s="43">
        <v>3672.83</v>
      </c>
      <c r="P41" s="43">
        <v>4234550.2971999999</v>
      </c>
      <c r="Q41" s="43">
        <v>1356145.35</v>
      </c>
      <c r="R41" s="43">
        <v>46175457.097999997</v>
      </c>
      <c r="S41" s="38">
        <f t="shared" si="23"/>
        <v>51769825.575199999</v>
      </c>
      <c r="T41" s="38">
        <f>S41+N41</f>
        <v>89336767.365199998</v>
      </c>
      <c r="U41" s="38">
        <f>SUM(T41+I41)</f>
        <v>2268705194.1776896</v>
      </c>
      <c r="V41" s="43">
        <f>[1]RO_OSEC_CONSO!V41</f>
        <v>0</v>
      </c>
      <c r="W41" s="43">
        <v>118637.6</v>
      </c>
      <c r="X41" s="43">
        <v>119312.88</v>
      </c>
      <c r="Y41" s="38">
        <f t="shared" si="24"/>
        <v>237950.48</v>
      </c>
      <c r="Z41" s="38">
        <f t="shared" si="25"/>
        <v>2039208891.0736465</v>
      </c>
      <c r="AA41" s="38">
        <f t="shared" si="25"/>
        <v>125234710.56604284</v>
      </c>
      <c r="AB41" s="38">
        <f t="shared" si="26"/>
        <v>2996576.45</v>
      </c>
      <c r="AC41" s="38">
        <f>SUM(H41,M41,R41,X41)</f>
        <v>101502966.56799999</v>
      </c>
      <c r="AD41" s="38">
        <f t="shared" si="28"/>
        <v>2268943144.6576891</v>
      </c>
      <c r="AE41" s="47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3" customFormat="1" ht="15" x14ac:dyDescent="0.25">
      <c r="A42" s="40" t="s">
        <v>52</v>
      </c>
      <c r="B42" s="46"/>
      <c r="C42" s="37"/>
      <c r="D42" s="37"/>
      <c r="E42" s="42">
        <f>[1]RO_OSEC_CONSO!E42</f>
        <v>0</v>
      </c>
      <c r="F42" s="42">
        <f>[1]RO_OSEC_CONSO!F42</f>
        <v>0</v>
      </c>
      <c r="G42" s="42">
        <f>[1]RO_OSEC_CONSO!G42</f>
        <v>0</v>
      </c>
      <c r="H42" s="42">
        <f>[1]RO_OSEC_CONSO!H42</f>
        <v>0</v>
      </c>
      <c r="I42" s="38">
        <f t="shared" si="21"/>
        <v>0</v>
      </c>
      <c r="J42" s="43">
        <f>[1]RO_OSEC_CONSO!J42</f>
        <v>0</v>
      </c>
      <c r="K42" s="43">
        <f>[1]RO_OSEC_CONSO!K42</f>
        <v>0</v>
      </c>
      <c r="L42" s="43">
        <f>[1]RO_OSEC_CONSO!L42</f>
        <v>0</v>
      </c>
      <c r="M42" s="43">
        <f>[1]RO_OSEC_CONSO!M42</f>
        <v>0</v>
      </c>
      <c r="N42" s="38">
        <f t="shared" si="22"/>
        <v>0</v>
      </c>
      <c r="O42" s="43">
        <f>[1]RO_OSEC_CONSO!O42</f>
        <v>0</v>
      </c>
      <c r="P42" s="43">
        <f>[1]RO_OSEC_CONSO!P42</f>
        <v>0</v>
      </c>
      <c r="Q42" s="43">
        <f>[1]RO_OSEC_CONSO!Q42</f>
        <v>0</v>
      </c>
      <c r="R42" s="43">
        <f>[1]RO_OSEC_CONSO!R42</f>
        <v>0</v>
      </c>
      <c r="S42" s="38">
        <f t="shared" si="23"/>
        <v>0</v>
      </c>
      <c r="T42" s="38">
        <f>S42+N42</f>
        <v>0</v>
      </c>
      <c r="U42" s="38">
        <f>SUM(T42+I42)</f>
        <v>0</v>
      </c>
      <c r="V42" s="43">
        <f>[1]RO_OSEC_CONSO!V42</f>
        <v>0</v>
      </c>
      <c r="W42" s="43">
        <f>[1]RO_OSEC_CONSO!W42</f>
        <v>0</v>
      </c>
      <c r="X42" s="43">
        <f>[1]RO_OSEC_CONSO!X42</f>
        <v>0</v>
      </c>
      <c r="Y42" s="38">
        <f t="shared" si="24"/>
        <v>0</v>
      </c>
      <c r="Z42" s="38">
        <f t="shared" si="25"/>
        <v>0</v>
      </c>
      <c r="AA42" s="38">
        <f t="shared" si="25"/>
        <v>0</v>
      </c>
      <c r="AB42" s="38">
        <f t="shared" si="26"/>
        <v>0</v>
      </c>
      <c r="AC42" s="38">
        <f t="shared" si="27"/>
        <v>0</v>
      </c>
      <c r="AD42" s="38">
        <f t="shared" si="28"/>
        <v>0</v>
      </c>
      <c r="AE42" s="47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3" customFormat="1" ht="15" x14ac:dyDescent="0.25">
      <c r="A43" s="40" t="s">
        <v>53</v>
      </c>
      <c r="B43" s="46"/>
      <c r="C43" s="37"/>
      <c r="D43" s="37"/>
      <c r="E43" s="42">
        <f>[1]RO_OSEC_CONSO!E43</f>
        <v>0</v>
      </c>
      <c r="F43" s="42">
        <f>[1]RO_OSEC_CONSO!F43</f>
        <v>0</v>
      </c>
      <c r="G43" s="42">
        <f>[1]RO_OSEC_CONSO!G43</f>
        <v>0</v>
      </c>
      <c r="H43" s="42">
        <f>[1]RO_OSEC_CONSO!H43</f>
        <v>0</v>
      </c>
      <c r="I43" s="38">
        <f t="shared" si="21"/>
        <v>0</v>
      </c>
      <c r="J43" s="43">
        <f>[1]RO_OSEC_CONSO!J43</f>
        <v>0</v>
      </c>
      <c r="K43" s="43">
        <f>[1]RO_OSEC_CONSO!K43</f>
        <v>0</v>
      </c>
      <c r="L43" s="43">
        <f>[1]RO_OSEC_CONSO!L43</f>
        <v>0</v>
      </c>
      <c r="M43" s="43">
        <f>[1]RO_OSEC_CONSO!M43</f>
        <v>0</v>
      </c>
      <c r="N43" s="38">
        <f t="shared" si="22"/>
        <v>0</v>
      </c>
      <c r="O43" s="43">
        <f>[1]RO_OSEC_CONSO!O43</f>
        <v>0</v>
      </c>
      <c r="P43" s="43">
        <f>[1]RO_OSEC_CONSO!P43</f>
        <v>0</v>
      </c>
      <c r="Q43" s="43">
        <f>[1]RO_OSEC_CONSO!Q43</f>
        <v>0</v>
      </c>
      <c r="R43" s="43">
        <f>[1]RO_OSEC_CONSO!R43</f>
        <v>0</v>
      </c>
      <c r="S43" s="38">
        <f t="shared" si="23"/>
        <v>0</v>
      </c>
      <c r="T43" s="38">
        <f>S43+N43</f>
        <v>0</v>
      </c>
      <c r="U43" s="38">
        <f>SUM(T43+I43)</f>
        <v>0</v>
      </c>
      <c r="V43" s="43">
        <f>[1]RO_OSEC_CONSO!V43</f>
        <v>0</v>
      </c>
      <c r="W43" s="43">
        <f>[1]RO_OSEC_CONSO!W43</f>
        <v>0</v>
      </c>
      <c r="X43" s="43">
        <f>[1]RO_OSEC_CONSO!X43</f>
        <v>0</v>
      </c>
      <c r="Y43" s="38">
        <f t="shared" si="24"/>
        <v>0</v>
      </c>
      <c r="Z43" s="38">
        <f t="shared" si="25"/>
        <v>0</v>
      </c>
      <c r="AA43" s="38">
        <f t="shared" si="25"/>
        <v>0</v>
      </c>
      <c r="AB43" s="38">
        <f t="shared" si="26"/>
        <v>0</v>
      </c>
      <c r="AC43" s="38">
        <f t="shared" si="27"/>
        <v>0</v>
      </c>
      <c r="AD43" s="38">
        <f t="shared" si="28"/>
        <v>0</v>
      </c>
      <c r="AE43" s="47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5.75" thickBot="1" x14ac:dyDescent="0.3">
      <c r="A44" s="40" t="s">
        <v>54</v>
      </c>
      <c r="B44" s="46"/>
      <c r="C44" s="37"/>
      <c r="D44" s="37"/>
      <c r="E44" s="42">
        <f>[1]RO_OSEC_CONSO!E44</f>
        <v>0</v>
      </c>
      <c r="F44" s="42">
        <f>[1]RO_OSEC_CONSO!F44</f>
        <v>0</v>
      </c>
      <c r="G44" s="42">
        <f>[1]RO_OSEC_CONSO!G44</f>
        <v>0</v>
      </c>
      <c r="H44" s="42">
        <f>[1]RO_OSEC_CONSO!H44</f>
        <v>0</v>
      </c>
      <c r="I44" s="49">
        <f t="shared" si="21"/>
        <v>0</v>
      </c>
      <c r="J44" s="48">
        <f>[1]RO_OSEC_CONSO!J44</f>
        <v>0</v>
      </c>
      <c r="K44" s="48">
        <f>[1]RO_OSEC_CONSO!K44</f>
        <v>0</v>
      </c>
      <c r="L44" s="48">
        <f>[1]RO_OSEC_CONSO!L44</f>
        <v>0</v>
      </c>
      <c r="M44" s="48">
        <f>[1]RO_OSEC_CONSO!M44</f>
        <v>0</v>
      </c>
      <c r="N44" s="49">
        <f t="shared" si="22"/>
        <v>0</v>
      </c>
      <c r="O44" s="48">
        <f>[1]RO_OSEC_CONSO!O44</f>
        <v>0</v>
      </c>
      <c r="P44" s="48">
        <f>[1]RO_OSEC_CONSO!P44</f>
        <v>0</v>
      </c>
      <c r="Q44" s="48">
        <f>[1]RO_OSEC_CONSO!Q44</f>
        <v>0</v>
      </c>
      <c r="R44" s="48">
        <f>[1]RO_OSEC_CONSO!R44</f>
        <v>0</v>
      </c>
      <c r="S44" s="49">
        <f t="shared" si="23"/>
        <v>0</v>
      </c>
      <c r="T44" s="49">
        <f>S44+N44</f>
        <v>0</v>
      </c>
      <c r="U44" s="49">
        <f>SUM(T44+I44)</f>
        <v>0</v>
      </c>
      <c r="V44" s="48">
        <f>[1]RO_OSEC_CONSO!V44</f>
        <v>0</v>
      </c>
      <c r="W44" s="48">
        <f>[1]RO_OSEC_CONSO!W44</f>
        <v>0</v>
      </c>
      <c r="X44" s="48">
        <f>[1]RO_OSEC_CONSO!X44</f>
        <v>0</v>
      </c>
      <c r="Y44" s="49">
        <f t="shared" si="24"/>
        <v>0</v>
      </c>
      <c r="Z44" s="49">
        <f t="shared" si="25"/>
        <v>0</v>
      </c>
      <c r="AA44" s="49">
        <f t="shared" si="25"/>
        <v>0</v>
      </c>
      <c r="AB44" s="49">
        <f t="shared" si="26"/>
        <v>0</v>
      </c>
      <c r="AC44" s="49">
        <f t="shared" si="27"/>
        <v>0</v>
      </c>
      <c r="AD44" s="49">
        <f t="shared" si="28"/>
        <v>0</v>
      </c>
      <c r="AE44" s="47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5.75" thickBot="1" x14ac:dyDescent="0.3">
      <c r="A45" s="34"/>
      <c r="B45" s="50" t="s">
        <v>48</v>
      </c>
      <c r="C45" s="50"/>
      <c r="D45" s="50"/>
      <c r="E45" s="51">
        <f>SUM(E38:E44)</f>
        <v>35778243166.523827</v>
      </c>
      <c r="F45" s="52">
        <f>SUM(F38:F44)</f>
        <v>9745681419.4505253</v>
      </c>
      <c r="G45" s="53">
        <f>SUM(G38:G44)</f>
        <v>4363000.03</v>
      </c>
      <c r="H45" s="52">
        <f>SUM(H38:H44)</f>
        <v>537186821.59000003</v>
      </c>
      <c r="I45" s="53">
        <f t="shared" si="21"/>
        <v>46065474407.594345</v>
      </c>
      <c r="J45" s="52">
        <f t="shared" ref="J45:AD45" si="29">SUM(J38:J44)</f>
        <v>5358086.54</v>
      </c>
      <c r="K45" s="53">
        <f t="shared" si="29"/>
        <v>88632317.090000004</v>
      </c>
      <c r="L45" s="52">
        <f t="shared" si="29"/>
        <v>30673448.709999997</v>
      </c>
      <c r="M45" s="53">
        <f t="shared" si="29"/>
        <v>770239022.09000003</v>
      </c>
      <c r="N45" s="52">
        <f t="shared" si="29"/>
        <v>894902874.43000007</v>
      </c>
      <c r="O45" s="53">
        <f t="shared" si="29"/>
        <v>966189.97000000009</v>
      </c>
      <c r="P45" s="52">
        <f t="shared" si="29"/>
        <v>213493713.35720003</v>
      </c>
      <c r="Q45" s="53">
        <f t="shared" si="29"/>
        <v>24389261.079999998</v>
      </c>
      <c r="R45" s="52">
        <f t="shared" si="29"/>
        <v>816801134.74399996</v>
      </c>
      <c r="S45" s="51">
        <f t="shared" si="29"/>
        <v>1055650299.1511999</v>
      </c>
      <c r="T45" s="52">
        <f t="shared" si="29"/>
        <v>1950553173.5812001</v>
      </c>
      <c r="U45" s="53">
        <f t="shared" si="29"/>
        <v>48016027581.175552</v>
      </c>
      <c r="V45" s="52">
        <f t="shared" si="29"/>
        <v>52169162.170000002</v>
      </c>
      <c r="W45" s="53">
        <f t="shared" si="29"/>
        <v>6109224.5199999996</v>
      </c>
      <c r="X45" s="52">
        <f t="shared" si="29"/>
        <v>8052625.3700000001</v>
      </c>
      <c r="Y45" s="53">
        <f t="shared" si="29"/>
        <v>66331012.059999995</v>
      </c>
      <c r="Z45" s="52">
        <f t="shared" si="29"/>
        <v>35836736605.203827</v>
      </c>
      <c r="AA45" s="53">
        <f t="shared" si="29"/>
        <v>10053916674.417725</v>
      </c>
      <c r="AB45" s="52">
        <f t="shared" si="29"/>
        <v>59425709.819999993</v>
      </c>
      <c r="AC45" s="53">
        <f t="shared" si="29"/>
        <v>2132279603.7939999</v>
      </c>
      <c r="AD45" s="52">
        <f t="shared" si="29"/>
        <v>48082358593.235558</v>
      </c>
      <c r="AE45" s="47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3" customFormat="1" ht="15" x14ac:dyDescent="0.25">
      <c r="A46" s="127" t="s">
        <v>56</v>
      </c>
      <c r="B46" s="128"/>
      <c r="C46" s="54"/>
      <c r="D46" s="54"/>
      <c r="E46" s="55"/>
      <c r="F46" s="38"/>
      <c r="G46" s="45"/>
      <c r="H46" s="38"/>
      <c r="I46" s="45"/>
      <c r="J46" s="38"/>
      <c r="K46" s="45"/>
      <c r="L46" s="38"/>
      <c r="M46" s="45"/>
      <c r="N46" s="38"/>
      <c r="O46" s="45"/>
      <c r="P46" s="38"/>
      <c r="Q46" s="45"/>
      <c r="R46" s="38"/>
      <c r="S46" s="55"/>
      <c r="T46" s="38"/>
      <c r="U46" s="45"/>
      <c r="V46" s="38"/>
      <c r="W46" s="45"/>
      <c r="X46" s="38"/>
      <c r="Y46" s="45"/>
      <c r="Z46" s="38"/>
      <c r="AA46" s="45"/>
      <c r="AB46" s="38"/>
      <c r="AC46" s="45"/>
      <c r="AD46" s="38"/>
      <c r="AE46" s="47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3" customFormat="1" ht="15" x14ac:dyDescent="0.25">
      <c r="A47" s="125" t="s">
        <v>50</v>
      </c>
      <c r="B47" s="126"/>
      <c r="C47" s="37"/>
      <c r="D47" s="37"/>
      <c r="E47" s="55">
        <f t="shared" ref="E47:AD47" si="30">SUM(E37+E27+E17)</f>
        <v>85342127905.856674</v>
      </c>
      <c r="F47" s="38">
        <f t="shared" si="30"/>
        <v>18685454096.922039</v>
      </c>
      <c r="G47" s="45">
        <f t="shared" si="30"/>
        <v>8262545.2200000007</v>
      </c>
      <c r="H47" s="38">
        <f t="shared" si="30"/>
        <v>807264912.50999999</v>
      </c>
      <c r="I47" s="45">
        <f t="shared" si="30"/>
        <v>104843109460.5087</v>
      </c>
      <c r="J47" s="38">
        <f t="shared" si="30"/>
        <v>34283532.969999999</v>
      </c>
      <c r="K47" s="45">
        <f t="shared" si="30"/>
        <v>339289297.41999996</v>
      </c>
      <c r="L47" s="38">
        <f t="shared" si="30"/>
        <v>29033017.609999996</v>
      </c>
      <c r="M47" s="45">
        <f t="shared" si="30"/>
        <v>1272781370.8299999</v>
      </c>
      <c r="N47" s="38">
        <f t="shared" si="30"/>
        <v>1675387218.8299999</v>
      </c>
      <c r="O47" s="45">
        <f t="shared" si="30"/>
        <v>9581391.4199999999</v>
      </c>
      <c r="P47" s="38">
        <f t="shared" si="30"/>
        <v>525715462.95000005</v>
      </c>
      <c r="Q47" s="45">
        <f t="shared" si="30"/>
        <v>54214333.789999999</v>
      </c>
      <c r="R47" s="38">
        <f t="shared" si="30"/>
        <v>3312051382.9359999</v>
      </c>
      <c r="S47" s="55">
        <f t="shared" si="30"/>
        <v>3901562571.0960002</v>
      </c>
      <c r="T47" s="38">
        <f t="shared" si="30"/>
        <v>5576949789.9260006</v>
      </c>
      <c r="U47" s="45">
        <f t="shared" si="30"/>
        <v>110420059250.43471</v>
      </c>
      <c r="V47" s="38">
        <f t="shared" si="30"/>
        <v>147701701.03999999</v>
      </c>
      <c r="W47" s="45">
        <f t="shared" si="30"/>
        <v>8743064.8900000006</v>
      </c>
      <c r="X47" s="38">
        <f t="shared" si="30"/>
        <v>10636330.629999999</v>
      </c>
      <c r="Y47" s="45">
        <f t="shared" si="30"/>
        <v>167081096.56</v>
      </c>
      <c r="Z47" s="38">
        <f t="shared" si="30"/>
        <v>85533694531.286667</v>
      </c>
      <c r="AA47" s="45">
        <f t="shared" si="30"/>
        <v>19559201922.182041</v>
      </c>
      <c r="AB47" s="38">
        <f t="shared" si="30"/>
        <v>91509896.61999999</v>
      </c>
      <c r="AC47" s="45">
        <f t="shared" si="30"/>
        <v>5402733996.9060011</v>
      </c>
      <c r="AD47" s="38">
        <f t="shared" si="30"/>
        <v>110587140346.99471</v>
      </c>
      <c r="AE47" s="47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3" customFormat="1" ht="15" x14ac:dyDescent="0.25">
      <c r="A48" s="125" t="s">
        <v>41</v>
      </c>
      <c r="B48" s="126"/>
      <c r="C48" s="37"/>
      <c r="D48" s="37"/>
      <c r="E48" s="55">
        <f t="shared" ref="E48:AD54" si="31">SUM(E38+E28+E18)</f>
        <v>34358521740.962517</v>
      </c>
      <c r="F48" s="38">
        <f t="shared" si="31"/>
        <v>4275236885.3377714</v>
      </c>
      <c r="G48" s="45">
        <f t="shared" si="31"/>
        <v>2552139.52</v>
      </c>
      <c r="H48" s="38">
        <f t="shared" si="31"/>
        <v>223520703.32999998</v>
      </c>
      <c r="I48" s="45">
        <f t="shared" si="31"/>
        <v>38859831469.150284</v>
      </c>
      <c r="J48" s="38">
        <f t="shared" si="31"/>
        <v>6337216.5099999998</v>
      </c>
      <c r="K48" s="45">
        <f t="shared" si="31"/>
        <v>35358814.610000007</v>
      </c>
      <c r="L48" s="38">
        <f t="shared" si="31"/>
        <v>11830487.559999999</v>
      </c>
      <c r="M48" s="45">
        <f t="shared" si="31"/>
        <v>558494495.6099999</v>
      </c>
      <c r="N48" s="38">
        <f t="shared" si="31"/>
        <v>612021014.28999996</v>
      </c>
      <c r="O48" s="45">
        <f t="shared" si="31"/>
        <v>2617727.54</v>
      </c>
      <c r="P48" s="38">
        <f t="shared" si="31"/>
        <v>218356988.55000001</v>
      </c>
      <c r="Q48" s="45">
        <f t="shared" si="31"/>
        <v>18860202.07</v>
      </c>
      <c r="R48" s="38">
        <f t="shared" si="31"/>
        <v>2018838895.8900001</v>
      </c>
      <c r="S48" s="55">
        <f t="shared" si="31"/>
        <v>2258673814.0500002</v>
      </c>
      <c r="T48" s="38">
        <f t="shared" si="31"/>
        <v>2870694828.3400002</v>
      </c>
      <c r="U48" s="45">
        <f t="shared" si="31"/>
        <v>41730526297.490288</v>
      </c>
      <c r="V48" s="38">
        <f t="shared" si="31"/>
        <v>142469145.87</v>
      </c>
      <c r="W48" s="45">
        <f t="shared" si="31"/>
        <v>6482259.79</v>
      </c>
      <c r="X48" s="38">
        <f t="shared" si="31"/>
        <v>1250136.0699999998</v>
      </c>
      <c r="Y48" s="45">
        <f t="shared" si="31"/>
        <v>150201541.72999999</v>
      </c>
      <c r="Z48" s="38">
        <f t="shared" si="31"/>
        <v>34509945830.882515</v>
      </c>
      <c r="AA48" s="45">
        <f t="shared" si="31"/>
        <v>4535434948.2877712</v>
      </c>
      <c r="AB48" s="38">
        <f t="shared" si="31"/>
        <v>33242829.149999999</v>
      </c>
      <c r="AC48" s="45">
        <f t="shared" si="31"/>
        <v>2802104230.8999996</v>
      </c>
      <c r="AD48" s="38">
        <f t="shared" si="31"/>
        <v>41880727839.220291</v>
      </c>
      <c r="AE48" s="47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3" customFormat="1" ht="15" x14ac:dyDescent="0.25">
      <c r="A49" s="40" t="s">
        <v>42</v>
      </c>
      <c r="B49" s="46"/>
      <c r="C49" s="37"/>
      <c r="D49" s="37"/>
      <c r="E49" s="55">
        <f t="shared" si="31"/>
        <v>50983606164.89415</v>
      </c>
      <c r="F49" s="38">
        <f t="shared" si="31"/>
        <v>14410217211.584267</v>
      </c>
      <c r="G49" s="45">
        <f t="shared" si="31"/>
        <v>5710405.7000000002</v>
      </c>
      <c r="H49" s="38">
        <f t="shared" si="31"/>
        <v>583744209.18000007</v>
      </c>
      <c r="I49" s="45">
        <f t="shared" si="31"/>
        <v>65983277991.358429</v>
      </c>
      <c r="J49" s="38">
        <f t="shared" si="31"/>
        <v>27946316.460000001</v>
      </c>
      <c r="K49" s="45">
        <f t="shared" si="31"/>
        <v>303930482.81</v>
      </c>
      <c r="L49" s="38">
        <f t="shared" si="31"/>
        <v>17202530.049999997</v>
      </c>
      <c r="M49" s="45">
        <f t="shared" si="31"/>
        <v>714286875.22000003</v>
      </c>
      <c r="N49" s="38">
        <f t="shared" si="31"/>
        <v>1063366204.5400001</v>
      </c>
      <c r="O49" s="45">
        <f t="shared" si="31"/>
        <v>6963663.8799999999</v>
      </c>
      <c r="P49" s="38">
        <f t="shared" si="31"/>
        <v>307358474.39999998</v>
      </c>
      <c r="Q49" s="45">
        <f t="shared" si="31"/>
        <v>35354131.719999999</v>
      </c>
      <c r="R49" s="38">
        <f t="shared" si="31"/>
        <v>1293212487.046</v>
      </c>
      <c r="S49" s="55">
        <f t="shared" si="31"/>
        <v>1642888757.046</v>
      </c>
      <c r="T49" s="38">
        <f t="shared" si="31"/>
        <v>2706254961.586</v>
      </c>
      <c r="U49" s="45">
        <f t="shared" si="31"/>
        <v>68689532952.944427</v>
      </c>
      <c r="V49" s="38">
        <f t="shared" si="31"/>
        <v>5232555.17</v>
      </c>
      <c r="W49" s="45">
        <f t="shared" si="31"/>
        <v>2260805.1</v>
      </c>
      <c r="X49" s="38">
        <f t="shared" si="31"/>
        <v>9386194.5599999987</v>
      </c>
      <c r="Y49" s="45">
        <f t="shared" si="31"/>
        <v>16879554.830000002</v>
      </c>
      <c r="Z49" s="38">
        <f t="shared" si="31"/>
        <v>51023748700.40416</v>
      </c>
      <c r="AA49" s="45">
        <f t="shared" si="31"/>
        <v>15023766973.894268</v>
      </c>
      <c r="AB49" s="38">
        <f t="shared" si="31"/>
        <v>58267067.469999999</v>
      </c>
      <c r="AC49" s="45">
        <f t="shared" si="31"/>
        <v>2600629766.006</v>
      </c>
      <c r="AD49" s="38">
        <f t="shared" si="31"/>
        <v>68706412507.774429</v>
      </c>
      <c r="AE49" s="47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3" customFormat="1" ht="15" x14ac:dyDescent="0.25">
      <c r="A50" s="40" t="s">
        <v>43</v>
      </c>
      <c r="B50" s="46"/>
      <c r="C50" s="37"/>
      <c r="D50" s="37"/>
      <c r="E50" s="55">
        <f t="shared" si="31"/>
        <v>0</v>
      </c>
      <c r="F50" s="38">
        <f t="shared" si="31"/>
        <v>0</v>
      </c>
      <c r="G50" s="45">
        <f t="shared" si="31"/>
        <v>0</v>
      </c>
      <c r="H50" s="38">
        <f>SUM(H40+H30+H20)</f>
        <v>0</v>
      </c>
      <c r="I50" s="45">
        <f t="shared" si="31"/>
        <v>0</v>
      </c>
      <c r="J50" s="38">
        <f t="shared" si="31"/>
        <v>0</v>
      </c>
      <c r="K50" s="45">
        <f t="shared" si="31"/>
        <v>0</v>
      </c>
      <c r="L50" s="38">
        <f t="shared" si="31"/>
        <v>0</v>
      </c>
      <c r="M50" s="45">
        <f t="shared" si="31"/>
        <v>0</v>
      </c>
      <c r="N50" s="38">
        <f t="shared" si="31"/>
        <v>0</v>
      </c>
      <c r="O50" s="45">
        <f t="shared" si="31"/>
        <v>0</v>
      </c>
      <c r="P50" s="38">
        <f t="shared" si="31"/>
        <v>0</v>
      </c>
      <c r="Q50" s="45">
        <f t="shared" si="31"/>
        <v>0</v>
      </c>
      <c r="R50" s="38">
        <f t="shared" si="31"/>
        <v>0</v>
      </c>
      <c r="S50" s="55">
        <f t="shared" si="31"/>
        <v>0</v>
      </c>
      <c r="T50" s="38">
        <f t="shared" si="31"/>
        <v>0</v>
      </c>
      <c r="U50" s="45">
        <f t="shared" si="31"/>
        <v>0</v>
      </c>
      <c r="V50" s="38">
        <f t="shared" si="31"/>
        <v>0</v>
      </c>
      <c r="W50" s="45">
        <f t="shared" si="31"/>
        <v>0</v>
      </c>
      <c r="X50" s="38">
        <f t="shared" si="31"/>
        <v>0</v>
      </c>
      <c r="Y50" s="45">
        <f t="shared" si="31"/>
        <v>0</v>
      </c>
      <c r="Z50" s="38">
        <f t="shared" si="31"/>
        <v>0</v>
      </c>
      <c r="AA50" s="45">
        <f t="shared" si="31"/>
        <v>0</v>
      </c>
      <c r="AB50" s="38">
        <f t="shared" si="31"/>
        <v>0</v>
      </c>
      <c r="AC50" s="45">
        <f t="shared" si="31"/>
        <v>0</v>
      </c>
      <c r="AD50" s="38">
        <f t="shared" si="31"/>
        <v>0</v>
      </c>
      <c r="AE50" s="47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3" customFormat="1" ht="15" x14ac:dyDescent="0.25">
      <c r="A51" s="40" t="s">
        <v>51</v>
      </c>
      <c r="B51" s="46"/>
      <c r="C51" s="37"/>
      <c r="D51" s="37"/>
      <c r="E51" s="55">
        <f t="shared" si="31"/>
        <v>5172549129.8208084</v>
      </c>
      <c r="F51" s="38">
        <f t="shared" si="31"/>
        <v>243696468.38616073</v>
      </c>
      <c r="G51" s="45">
        <f t="shared" si="31"/>
        <v>138285.01</v>
      </c>
      <c r="H51" s="38">
        <f>SUM(H41+H31+H21)</f>
        <v>37444530.672499992</v>
      </c>
      <c r="I51" s="45">
        <f t="shared" si="31"/>
        <v>5453828413.8894691</v>
      </c>
      <c r="J51" s="38">
        <f t="shared" si="31"/>
        <v>543931.91999999993</v>
      </c>
      <c r="K51" s="45">
        <f t="shared" si="31"/>
        <v>5067076.18</v>
      </c>
      <c r="L51" s="38">
        <f t="shared" si="31"/>
        <v>1640431.1</v>
      </c>
      <c r="M51" s="45">
        <f t="shared" si="31"/>
        <v>64794539.959999993</v>
      </c>
      <c r="N51" s="38">
        <f t="shared" si="31"/>
        <v>72045979.159999996</v>
      </c>
      <c r="O51" s="45">
        <f t="shared" si="31"/>
        <v>31088.870000000003</v>
      </c>
      <c r="P51" s="38">
        <f t="shared" si="31"/>
        <v>9870159.3671999983</v>
      </c>
      <c r="Q51" s="45">
        <f t="shared" si="31"/>
        <v>1356145.35</v>
      </c>
      <c r="R51" s="38">
        <f t="shared" si="31"/>
        <v>109776958.428</v>
      </c>
      <c r="S51" s="55">
        <f t="shared" si="31"/>
        <v>121034352.01519999</v>
      </c>
      <c r="T51" s="38">
        <f t="shared" si="31"/>
        <v>193080331.17519999</v>
      </c>
      <c r="U51" s="45">
        <f t="shared" si="31"/>
        <v>5646908745.0646687</v>
      </c>
      <c r="V51" s="38">
        <f t="shared" si="31"/>
        <v>603.66999999999996</v>
      </c>
      <c r="W51" s="45">
        <f t="shared" si="31"/>
        <v>135112.31</v>
      </c>
      <c r="X51" s="38">
        <f t="shared" si="31"/>
        <v>119916.55</v>
      </c>
      <c r="Y51" s="45">
        <f t="shared" si="31"/>
        <v>255632.53000000003</v>
      </c>
      <c r="Z51" s="38">
        <f t="shared" si="31"/>
        <v>5173124754.2808075</v>
      </c>
      <c r="AA51" s="45">
        <f t="shared" si="31"/>
        <v>258768816.24336073</v>
      </c>
      <c r="AB51" s="38">
        <f t="shared" si="31"/>
        <v>3134861.46</v>
      </c>
      <c r="AC51" s="45">
        <f t="shared" si="31"/>
        <v>212135945.61049998</v>
      </c>
      <c r="AD51" s="38">
        <f t="shared" si="31"/>
        <v>5647164377.5946684</v>
      </c>
      <c r="AE51" s="47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3" customFormat="1" ht="15" x14ac:dyDescent="0.25">
      <c r="A52" s="40" t="s">
        <v>52</v>
      </c>
      <c r="B52" s="46"/>
      <c r="C52" s="37"/>
      <c r="D52" s="37"/>
      <c r="E52" s="55">
        <f t="shared" si="31"/>
        <v>0</v>
      </c>
      <c r="F52" s="38">
        <f t="shared" si="31"/>
        <v>0</v>
      </c>
      <c r="G52" s="45">
        <f t="shared" si="31"/>
        <v>0</v>
      </c>
      <c r="H52" s="38">
        <f t="shared" si="31"/>
        <v>0</v>
      </c>
      <c r="I52" s="45">
        <f t="shared" si="31"/>
        <v>0</v>
      </c>
      <c r="J52" s="38">
        <f t="shared" si="31"/>
        <v>0</v>
      </c>
      <c r="K52" s="45">
        <f t="shared" si="31"/>
        <v>0</v>
      </c>
      <c r="L52" s="38">
        <f t="shared" si="31"/>
        <v>0</v>
      </c>
      <c r="M52" s="45">
        <f t="shared" si="31"/>
        <v>0</v>
      </c>
      <c r="N52" s="38">
        <f t="shared" si="31"/>
        <v>0</v>
      </c>
      <c r="O52" s="45">
        <f t="shared" si="31"/>
        <v>0</v>
      </c>
      <c r="P52" s="38">
        <f t="shared" si="31"/>
        <v>0</v>
      </c>
      <c r="Q52" s="45">
        <f t="shared" si="31"/>
        <v>0</v>
      </c>
      <c r="R52" s="38">
        <f t="shared" si="31"/>
        <v>0</v>
      </c>
      <c r="S52" s="55">
        <f t="shared" si="31"/>
        <v>0</v>
      </c>
      <c r="T52" s="38">
        <f t="shared" si="31"/>
        <v>0</v>
      </c>
      <c r="U52" s="45">
        <f t="shared" si="31"/>
        <v>0</v>
      </c>
      <c r="V52" s="38">
        <f t="shared" si="31"/>
        <v>0</v>
      </c>
      <c r="W52" s="45">
        <f t="shared" si="31"/>
        <v>0</v>
      </c>
      <c r="X52" s="38">
        <f t="shared" si="31"/>
        <v>0</v>
      </c>
      <c r="Y52" s="45">
        <f t="shared" si="31"/>
        <v>0</v>
      </c>
      <c r="Z52" s="38">
        <f t="shared" si="31"/>
        <v>0</v>
      </c>
      <c r="AA52" s="45">
        <f t="shared" si="31"/>
        <v>0</v>
      </c>
      <c r="AB52" s="38">
        <f t="shared" si="31"/>
        <v>0</v>
      </c>
      <c r="AC52" s="45">
        <f t="shared" si="31"/>
        <v>0</v>
      </c>
      <c r="AD52" s="38">
        <f t="shared" si="31"/>
        <v>0</v>
      </c>
      <c r="AE52" s="47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3" customFormat="1" ht="15" x14ac:dyDescent="0.25">
      <c r="A53" s="40" t="s">
        <v>53</v>
      </c>
      <c r="B53" s="46"/>
      <c r="C53" s="37"/>
      <c r="D53" s="37"/>
      <c r="E53" s="55">
        <f t="shared" si="31"/>
        <v>0</v>
      </c>
      <c r="F53" s="38">
        <f t="shared" si="31"/>
        <v>0</v>
      </c>
      <c r="G53" s="45">
        <f t="shared" si="31"/>
        <v>0</v>
      </c>
      <c r="H53" s="38">
        <f t="shared" si="31"/>
        <v>0</v>
      </c>
      <c r="I53" s="45">
        <f t="shared" si="31"/>
        <v>0</v>
      </c>
      <c r="J53" s="38">
        <f t="shared" si="31"/>
        <v>0</v>
      </c>
      <c r="K53" s="45">
        <f t="shared" si="31"/>
        <v>0</v>
      </c>
      <c r="L53" s="38">
        <f t="shared" si="31"/>
        <v>0</v>
      </c>
      <c r="M53" s="45">
        <f t="shared" si="31"/>
        <v>0</v>
      </c>
      <c r="N53" s="38">
        <f t="shared" si="31"/>
        <v>0</v>
      </c>
      <c r="O53" s="45">
        <f t="shared" si="31"/>
        <v>0</v>
      </c>
      <c r="P53" s="38">
        <f t="shared" si="31"/>
        <v>0</v>
      </c>
      <c r="Q53" s="45">
        <f t="shared" si="31"/>
        <v>0</v>
      </c>
      <c r="R53" s="38">
        <f t="shared" si="31"/>
        <v>0</v>
      </c>
      <c r="S53" s="55">
        <f t="shared" si="31"/>
        <v>0</v>
      </c>
      <c r="T53" s="38">
        <f t="shared" si="31"/>
        <v>0</v>
      </c>
      <c r="U53" s="45">
        <f t="shared" si="31"/>
        <v>0</v>
      </c>
      <c r="V53" s="38">
        <f t="shared" si="31"/>
        <v>0</v>
      </c>
      <c r="W53" s="45">
        <f t="shared" si="31"/>
        <v>0</v>
      </c>
      <c r="X53" s="38">
        <f t="shared" si="31"/>
        <v>0</v>
      </c>
      <c r="Y53" s="45">
        <f t="shared" si="31"/>
        <v>0</v>
      </c>
      <c r="Z53" s="38">
        <f t="shared" si="31"/>
        <v>0</v>
      </c>
      <c r="AA53" s="45">
        <f t="shared" si="31"/>
        <v>0</v>
      </c>
      <c r="AB53" s="38">
        <f t="shared" si="31"/>
        <v>0</v>
      </c>
      <c r="AC53" s="45">
        <f t="shared" si="31"/>
        <v>0</v>
      </c>
      <c r="AD53" s="38">
        <f t="shared" si="31"/>
        <v>0</v>
      </c>
      <c r="AE53" s="39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3" customFormat="1" ht="15" x14ac:dyDescent="0.25">
      <c r="A54" s="40" t="s">
        <v>54</v>
      </c>
      <c r="B54" s="46"/>
      <c r="C54" s="37"/>
      <c r="D54" s="37"/>
      <c r="E54" s="55">
        <f t="shared" si="31"/>
        <v>0</v>
      </c>
      <c r="F54" s="38">
        <f t="shared" si="31"/>
        <v>0</v>
      </c>
      <c r="G54" s="45">
        <f t="shared" si="31"/>
        <v>0</v>
      </c>
      <c r="H54" s="38">
        <f t="shared" si="31"/>
        <v>0</v>
      </c>
      <c r="I54" s="45">
        <f t="shared" si="31"/>
        <v>0</v>
      </c>
      <c r="J54" s="38">
        <f t="shared" si="31"/>
        <v>0</v>
      </c>
      <c r="K54" s="45">
        <f t="shared" si="31"/>
        <v>0</v>
      </c>
      <c r="L54" s="38">
        <f t="shared" si="31"/>
        <v>0</v>
      </c>
      <c r="M54" s="45">
        <f t="shared" si="31"/>
        <v>0</v>
      </c>
      <c r="N54" s="38">
        <f t="shared" si="31"/>
        <v>0</v>
      </c>
      <c r="O54" s="45">
        <f t="shared" si="31"/>
        <v>0</v>
      </c>
      <c r="P54" s="38">
        <f t="shared" si="31"/>
        <v>0</v>
      </c>
      <c r="Q54" s="45">
        <f t="shared" si="31"/>
        <v>0</v>
      </c>
      <c r="R54" s="38">
        <f t="shared" si="31"/>
        <v>0</v>
      </c>
      <c r="S54" s="55">
        <f t="shared" si="31"/>
        <v>0</v>
      </c>
      <c r="T54" s="38">
        <f t="shared" si="31"/>
        <v>0</v>
      </c>
      <c r="U54" s="45">
        <f t="shared" si="31"/>
        <v>0</v>
      </c>
      <c r="V54" s="38">
        <f t="shared" si="31"/>
        <v>0</v>
      </c>
      <c r="W54" s="45">
        <f t="shared" si="31"/>
        <v>0</v>
      </c>
      <c r="X54" s="38">
        <f t="shared" si="31"/>
        <v>0</v>
      </c>
      <c r="Y54" s="45">
        <f t="shared" si="31"/>
        <v>0</v>
      </c>
      <c r="Z54" s="38">
        <f t="shared" si="31"/>
        <v>0</v>
      </c>
      <c r="AA54" s="45">
        <f t="shared" si="31"/>
        <v>0</v>
      </c>
      <c r="AB54" s="38">
        <f t="shared" si="31"/>
        <v>0</v>
      </c>
      <c r="AC54" s="45">
        <f t="shared" si="31"/>
        <v>0</v>
      </c>
      <c r="AD54" s="38">
        <f t="shared" si="31"/>
        <v>0</v>
      </c>
      <c r="AE54" s="39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3" customFormat="1" ht="15.75" thickBot="1" x14ac:dyDescent="0.3">
      <c r="A55" s="58"/>
      <c r="B55" s="50"/>
      <c r="C55" s="50"/>
      <c r="D55" s="50"/>
      <c r="E55" s="55"/>
      <c r="F55" s="38"/>
      <c r="G55" s="45"/>
      <c r="H55" s="38"/>
      <c r="I55" s="45"/>
      <c r="J55" s="49"/>
      <c r="K55" s="59"/>
      <c r="L55" s="49">
        <f>SUM(L45+L35+L25)</f>
        <v>30673448.709999997</v>
      </c>
      <c r="M55" s="59"/>
      <c r="N55" s="49"/>
      <c r="O55" s="59"/>
      <c r="P55" s="49"/>
      <c r="Q55" s="59"/>
      <c r="R55" s="49"/>
      <c r="S55" s="55"/>
      <c r="T55" s="38"/>
      <c r="U55" s="45"/>
      <c r="V55" s="38"/>
      <c r="W55" s="45"/>
      <c r="X55" s="38"/>
      <c r="Y55" s="45"/>
      <c r="Z55" s="38"/>
      <c r="AA55" s="45"/>
      <c r="AB55" s="38"/>
      <c r="AC55" s="45"/>
      <c r="AD55" s="38"/>
      <c r="AE55" s="39"/>
      <c r="AF55" s="4"/>
      <c r="AG55" s="4"/>
      <c r="AH55" s="4"/>
      <c r="AI55" s="4"/>
      <c r="AJ55" s="4"/>
      <c r="AK55" s="4"/>
      <c r="AL55" s="4"/>
      <c r="AM55" s="4"/>
      <c r="AN55" s="4"/>
    </row>
    <row r="56" spans="1:40" s="3" customFormat="1" ht="15.75" thickBot="1" x14ac:dyDescent="0.3">
      <c r="A56" s="129" t="s">
        <v>16</v>
      </c>
      <c r="B56" s="116"/>
      <c r="C56" s="60"/>
      <c r="D56" s="60"/>
      <c r="E56" s="51">
        <f t="shared" ref="E56:AD56" si="32">SUM(E45+E35+E25)</f>
        <v>90514677035.67749</v>
      </c>
      <c r="F56" s="52">
        <f t="shared" si="32"/>
        <v>18929150565.308197</v>
      </c>
      <c r="G56" s="53">
        <f t="shared" si="32"/>
        <v>8400830.2300000004</v>
      </c>
      <c r="H56" s="52">
        <f t="shared" si="32"/>
        <v>844709443.1825</v>
      </c>
      <c r="I56" s="53">
        <f t="shared" si="32"/>
        <v>110296937874.39816</v>
      </c>
      <c r="J56" s="52">
        <f t="shared" si="32"/>
        <v>34827464.890000001</v>
      </c>
      <c r="K56" s="53">
        <f t="shared" si="32"/>
        <v>344356373.59999996</v>
      </c>
      <c r="L56" s="52">
        <f t="shared" si="32"/>
        <v>30673448.709999997</v>
      </c>
      <c r="M56" s="53">
        <f t="shared" si="32"/>
        <v>1337575910.79</v>
      </c>
      <c r="N56" s="52">
        <f t="shared" si="32"/>
        <v>1747433197.99</v>
      </c>
      <c r="O56" s="53">
        <f t="shared" si="32"/>
        <v>9612480.2899999991</v>
      </c>
      <c r="P56" s="52">
        <f t="shared" si="32"/>
        <v>535585622.31720001</v>
      </c>
      <c r="Q56" s="53">
        <f t="shared" si="32"/>
        <v>55570479.140000001</v>
      </c>
      <c r="R56" s="52">
        <f t="shared" si="32"/>
        <v>3421828341.3640003</v>
      </c>
      <c r="S56" s="51">
        <f t="shared" si="32"/>
        <v>4022596923.1112003</v>
      </c>
      <c r="T56" s="52">
        <f t="shared" si="32"/>
        <v>5770030121.1012011</v>
      </c>
      <c r="U56" s="53">
        <f t="shared" si="32"/>
        <v>116066967995.49937</v>
      </c>
      <c r="V56" s="52">
        <f t="shared" si="32"/>
        <v>147702304.70999998</v>
      </c>
      <c r="W56" s="53">
        <f t="shared" si="32"/>
        <v>8878177.1999999993</v>
      </c>
      <c r="X56" s="52">
        <f t="shared" si="32"/>
        <v>10756247.18</v>
      </c>
      <c r="Y56" s="53">
        <f t="shared" si="32"/>
        <v>167336729.09</v>
      </c>
      <c r="Z56" s="52">
        <f t="shared" si="32"/>
        <v>90706819285.567474</v>
      </c>
      <c r="AA56" s="53">
        <f t="shared" si="32"/>
        <v>19817970738.4254</v>
      </c>
      <c r="AB56" s="52">
        <f t="shared" si="32"/>
        <v>94644758.079999998</v>
      </c>
      <c r="AC56" s="53">
        <f t="shared" si="32"/>
        <v>5614869942.5164995</v>
      </c>
      <c r="AD56" s="52">
        <f t="shared" si="32"/>
        <v>116234304724.58939</v>
      </c>
      <c r="AE56" s="61"/>
      <c r="AF56" s="4"/>
      <c r="AG56" s="4"/>
      <c r="AH56" s="4"/>
      <c r="AI56" s="4"/>
      <c r="AJ56" s="4"/>
      <c r="AK56" s="4"/>
      <c r="AL56" s="4"/>
      <c r="AM56" s="4"/>
      <c r="AN56" s="4"/>
    </row>
    <row r="57" spans="1:40" s="3" customFormat="1" ht="15" x14ac:dyDescent="0.25">
      <c r="A57" s="62"/>
      <c r="B57" s="54"/>
      <c r="C57" s="54"/>
      <c r="D57" s="54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54"/>
      <c r="P57" s="54"/>
      <c r="Q57" s="54"/>
      <c r="R57" s="54"/>
      <c r="S57" s="54"/>
      <c r="T57" s="54"/>
      <c r="U57" s="6"/>
      <c r="V57" s="5"/>
      <c r="W57" s="5"/>
      <c r="X57" s="5"/>
      <c r="Y57" s="5"/>
      <c r="Z57" s="5"/>
      <c r="AA57" s="5"/>
      <c r="AB57" s="5"/>
      <c r="AC57" s="5"/>
      <c r="AD57" s="5"/>
      <c r="AE57" s="64"/>
      <c r="AF57" s="65"/>
      <c r="AG57" s="4"/>
      <c r="AH57" s="4"/>
      <c r="AI57" s="4"/>
      <c r="AJ57" s="4"/>
      <c r="AK57" s="4"/>
      <c r="AL57" s="4"/>
      <c r="AM57" s="4"/>
      <c r="AN57" s="4"/>
    </row>
    <row r="58" spans="1:40" s="3" customFormat="1" ht="15" x14ac:dyDescent="0.25">
      <c r="A58" s="4"/>
      <c r="B58" s="4"/>
      <c r="C58" s="4"/>
      <c r="D58" s="66"/>
      <c r="E58" s="66"/>
      <c r="F58" s="6"/>
      <c r="G58" s="5"/>
      <c r="H58" s="5"/>
      <c r="I58" s="5"/>
      <c r="J58" s="5"/>
      <c r="K58" s="5"/>
      <c r="L58" s="5"/>
      <c r="M58" s="5"/>
      <c r="N58" s="5"/>
      <c r="O58" s="5"/>
      <c r="P58" s="5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s="3" customFormat="1" ht="18.75" x14ac:dyDescent="0.25">
      <c r="A59" s="4"/>
      <c r="B59" s="4"/>
      <c r="C59" s="4"/>
      <c r="D59" s="66"/>
      <c r="E59" s="66"/>
      <c r="F59" s="6"/>
      <c r="G59" s="5"/>
      <c r="H59" s="5"/>
      <c r="I59" s="5"/>
      <c r="J59" s="5"/>
      <c r="K59" s="5"/>
      <c r="L59" s="5"/>
      <c r="M59" s="5"/>
      <c r="N59" s="130" t="s">
        <v>0</v>
      </c>
      <c r="O59" s="109"/>
      <c r="P59" s="5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s="3" customFormat="1" ht="15" x14ac:dyDescent="0.25">
      <c r="A60" s="4"/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s="3" customFormat="1" ht="15" x14ac:dyDescent="0.25">
      <c r="A61" s="4"/>
      <c r="B61" s="4"/>
      <c r="C61" s="4"/>
      <c r="D61" s="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s="3" customFormat="1" ht="20.25" x14ac:dyDescent="0.2">
      <c r="A62" s="122" t="s">
        <v>1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s="3" customFormat="1" ht="18.75" x14ac:dyDescent="0.2">
      <c r="A63" s="123" t="s">
        <v>2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s="3" customFormat="1" ht="18.75" x14ac:dyDescent="0.2">
      <c r="A64" s="123" t="s">
        <v>3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s="3" customFormat="1" ht="15" x14ac:dyDescent="0.25">
      <c r="A65" s="4"/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s="3" customFormat="1" ht="15.75" thickBot="1" x14ac:dyDescent="0.3">
      <c r="A66" s="4"/>
      <c r="B66" s="4"/>
      <c r="C66" s="4"/>
      <c r="D66" s="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s="3" customFormat="1" ht="14.25" x14ac:dyDescent="0.2">
      <c r="A67" s="67"/>
      <c r="B67" s="68" t="s">
        <v>57</v>
      </c>
      <c r="C67" s="68"/>
      <c r="D67" s="68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70"/>
      <c r="P67" s="54"/>
      <c r="Q67" s="54"/>
      <c r="R67" s="5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s="3" customFormat="1" ht="15.75" thickBot="1" x14ac:dyDescent="0.3">
      <c r="A68" s="62"/>
      <c r="B68" s="54"/>
      <c r="C68" s="54"/>
      <c r="D68" s="54"/>
      <c r="E68" s="63"/>
      <c r="F68" s="4"/>
      <c r="G68" s="115" t="s">
        <v>58</v>
      </c>
      <c r="H68" s="116"/>
      <c r="I68" s="4"/>
      <c r="J68" s="115" t="s">
        <v>59</v>
      </c>
      <c r="K68" s="116"/>
      <c r="L68" s="71"/>
      <c r="M68" s="115" t="s">
        <v>60</v>
      </c>
      <c r="N68" s="116"/>
      <c r="O68" s="72"/>
      <c r="P68" s="124"/>
      <c r="Q68" s="109"/>
      <c r="R68" s="109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s="3" customFormat="1" ht="15.75" x14ac:dyDescent="0.25">
      <c r="A69" s="62"/>
      <c r="B69" s="66" t="s">
        <v>61</v>
      </c>
      <c r="C69" s="54"/>
      <c r="D69" s="66"/>
      <c r="E69" s="63"/>
      <c r="F69" s="4"/>
      <c r="G69" s="120">
        <f>G70+G71+G72+G73+G74+G75</f>
        <v>343209474246.56</v>
      </c>
      <c r="H69" s="121"/>
      <c r="I69" s="73"/>
      <c r="J69" s="120">
        <f>J70+J71+J72+J73+J74+J75</f>
        <v>40991783517.407692</v>
      </c>
      <c r="K69" s="121"/>
      <c r="L69" s="74"/>
      <c r="M69" s="108">
        <f t="shared" ref="M69:M80" si="33">G69+J69</f>
        <v>384201257763.96771</v>
      </c>
      <c r="N69" s="109"/>
      <c r="O69" s="75"/>
      <c r="P69" s="5"/>
      <c r="Q69" s="5"/>
      <c r="R69" s="76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s="3" customFormat="1" ht="15.75" x14ac:dyDescent="0.25">
      <c r="A70" s="62"/>
      <c r="B70" s="66" t="s">
        <v>62</v>
      </c>
      <c r="C70" s="54"/>
      <c r="D70" s="66"/>
      <c r="E70" s="63"/>
      <c r="F70" s="4"/>
      <c r="G70" s="108">
        <v>324888131323.41998</v>
      </c>
      <c r="H70" s="109"/>
      <c r="I70" s="73"/>
      <c r="J70" s="108">
        <v>38722840372.75</v>
      </c>
      <c r="K70" s="109"/>
      <c r="L70" s="77"/>
      <c r="M70" s="108">
        <f t="shared" si="33"/>
        <v>363610971696.16998</v>
      </c>
      <c r="N70" s="109"/>
      <c r="O70" s="75"/>
      <c r="P70" s="5"/>
      <c r="Q70" s="5"/>
      <c r="R70" s="76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s="3" customFormat="1" ht="15.75" x14ac:dyDescent="0.25">
      <c r="A71" s="62"/>
      <c r="B71" s="66" t="s">
        <v>63</v>
      </c>
      <c r="C71" s="54"/>
      <c r="D71" s="66"/>
      <c r="E71" s="63"/>
      <c r="F71" s="4"/>
      <c r="G71" s="108">
        <v>0</v>
      </c>
      <c r="H71" s="109"/>
      <c r="I71" s="73"/>
      <c r="J71" s="108">
        <f>[1]RO_OSEC_CONSO!I98</f>
        <v>0</v>
      </c>
      <c r="K71" s="109"/>
      <c r="L71" s="77"/>
      <c r="M71" s="108">
        <f t="shared" si="33"/>
        <v>0</v>
      </c>
      <c r="N71" s="109"/>
      <c r="O71" s="75"/>
      <c r="P71" s="5"/>
      <c r="Q71" s="5"/>
      <c r="R71" s="76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s="3" customFormat="1" ht="15.75" x14ac:dyDescent="0.25">
      <c r="A72" s="62"/>
      <c r="B72" s="66" t="s">
        <v>64</v>
      </c>
      <c r="C72" s="54"/>
      <c r="D72" s="66"/>
      <c r="E72" s="63"/>
      <c r="F72" s="4"/>
      <c r="G72" s="108">
        <v>18321342923.139999</v>
      </c>
      <c r="H72" s="109"/>
      <c r="I72" s="73"/>
      <c r="J72" s="108">
        <f>AD41</f>
        <v>2268943144.6576891</v>
      </c>
      <c r="K72" s="109"/>
      <c r="L72" s="77"/>
      <c r="M72" s="108">
        <f t="shared" si="33"/>
        <v>20590286067.797688</v>
      </c>
      <c r="N72" s="109"/>
      <c r="O72" s="78"/>
      <c r="P72" s="5"/>
      <c r="Q72" s="5"/>
      <c r="R72" s="76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s="3" customFormat="1" ht="15.75" x14ac:dyDescent="0.25">
      <c r="A73" s="62"/>
      <c r="B73" s="66" t="s">
        <v>65</v>
      </c>
      <c r="C73" s="54"/>
      <c r="D73" s="66"/>
      <c r="E73" s="63"/>
      <c r="F73" s="4"/>
      <c r="G73" s="108">
        <v>0</v>
      </c>
      <c r="H73" s="109"/>
      <c r="I73" s="73"/>
      <c r="J73" s="108">
        <f>[1]RO_OSEC_CONSO!I100</f>
        <v>0</v>
      </c>
      <c r="K73" s="109"/>
      <c r="L73" s="77"/>
      <c r="M73" s="108">
        <f t="shared" si="33"/>
        <v>0</v>
      </c>
      <c r="N73" s="109"/>
      <c r="O73" s="78"/>
      <c r="P73" s="5"/>
      <c r="Q73" s="5"/>
      <c r="R73" s="76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s="3" customFormat="1" ht="15.75" x14ac:dyDescent="0.25">
      <c r="A74" s="62"/>
      <c r="B74" s="66" t="s">
        <v>66</v>
      </c>
      <c r="C74" s="54"/>
      <c r="D74" s="66"/>
      <c r="E74" s="63"/>
      <c r="F74" s="4"/>
      <c r="G74" s="108">
        <v>0</v>
      </c>
      <c r="H74" s="109"/>
      <c r="I74" s="73"/>
      <c r="J74" s="108">
        <f>[1]RO_OSEC_CONSO!I101</f>
        <v>0</v>
      </c>
      <c r="K74" s="109"/>
      <c r="L74" s="77"/>
      <c r="M74" s="108">
        <f t="shared" si="33"/>
        <v>0</v>
      </c>
      <c r="N74" s="109"/>
      <c r="O74" s="78"/>
      <c r="P74" s="5"/>
      <c r="Q74" s="5"/>
      <c r="R74" s="76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s="3" customFormat="1" ht="15.75" x14ac:dyDescent="0.25">
      <c r="A75" s="62"/>
      <c r="B75" s="66" t="s">
        <v>47</v>
      </c>
      <c r="C75" s="54"/>
      <c r="D75" s="66"/>
      <c r="E75" s="63"/>
      <c r="F75" s="4"/>
      <c r="G75" s="108">
        <v>0</v>
      </c>
      <c r="H75" s="109"/>
      <c r="I75" s="73"/>
      <c r="J75" s="108">
        <f>[1]RO_OSEC_CONSO!I102</f>
        <v>0</v>
      </c>
      <c r="K75" s="109"/>
      <c r="L75" s="77"/>
      <c r="M75" s="108">
        <f t="shared" si="33"/>
        <v>0</v>
      </c>
      <c r="N75" s="109"/>
      <c r="O75" s="78"/>
      <c r="P75" s="5"/>
      <c r="Q75" s="5"/>
      <c r="R75" s="76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s="3" customFormat="1" ht="15.75" x14ac:dyDescent="0.25">
      <c r="A76" s="62"/>
      <c r="B76" s="54" t="s">
        <v>67</v>
      </c>
      <c r="C76" s="54"/>
      <c r="D76" s="66"/>
      <c r="E76" s="5"/>
      <c r="F76" s="73"/>
      <c r="G76" s="108">
        <v>725567960.75</v>
      </c>
      <c r="H76" s="109"/>
      <c r="I76" s="73"/>
      <c r="J76" s="110">
        <f>[1]RO_OSEC_CONSO!I103</f>
        <v>0</v>
      </c>
      <c r="K76" s="111"/>
      <c r="L76" s="77"/>
      <c r="M76" s="110">
        <f t="shared" si="33"/>
        <v>725567960.75</v>
      </c>
      <c r="N76" s="111"/>
      <c r="O76" s="78"/>
      <c r="P76" s="5"/>
      <c r="Q76" s="5"/>
      <c r="R76" s="76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s="3" customFormat="1" ht="15.75" x14ac:dyDescent="0.25">
      <c r="A77" s="62"/>
      <c r="B77" s="54" t="s">
        <v>68</v>
      </c>
      <c r="C77" s="54"/>
      <c r="D77" s="66"/>
      <c r="E77" s="63"/>
      <c r="F77" s="4"/>
      <c r="G77" s="117">
        <f>G70+G72-G76</f>
        <v>342483906285.81</v>
      </c>
      <c r="H77" s="118"/>
      <c r="I77" s="73"/>
      <c r="J77" s="119">
        <f>J70+J71+J72+J73+J74+J75-I76</f>
        <v>40991783517.407692</v>
      </c>
      <c r="K77" s="109"/>
      <c r="L77" s="79"/>
      <c r="M77" s="119">
        <f t="shared" si="33"/>
        <v>383475689803.21771</v>
      </c>
      <c r="N77" s="109"/>
      <c r="O77" s="78"/>
      <c r="P77" s="5"/>
      <c r="Q77" s="5"/>
      <c r="R77" s="80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:40" s="3" customFormat="1" ht="15.75" x14ac:dyDescent="0.25">
      <c r="A78" s="62"/>
      <c r="B78" s="54" t="s">
        <v>69</v>
      </c>
      <c r="C78" s="54"/>
      <c r="D78" s="66"/>
      <c r="E78" s="63"/>
      <c r="F78" s="4"/>
      <c r="G78" s="108">
        <v>18276579474.139999</v>
      </c>
      <c r="H78" s="109"/>
      <c r="I78" s="81"/>
      <c r="J78" s="108">
        <v>5263654692.0699997</v>
      </c>
      <c r="K78" s="109"/>
      <c r="L78" s="82"/>
      <c r="M78" s="108">
        <f t="shared" si="33"/>
        <v>23540234166.209999</v>
      </c>
      <c r="N78" s="109"/>
      <c r="O78" s="78"/>
      <c r="P78" s="5"/>
      <c r="Q78" s="5"/>
      <c r="R78" s="83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1:40" s="3" customFormat="1" ht="15.75" x14ac:dyDescent="0.25">
      <c r="A79" s="62"/>
      <c r="B79" s="66" t="s">
        <v>70</v>
      </c>
      <c r="C79" s="66"/>
      <c r="D79" s="66"/>
      <c r="E79" s="63"/>
      <c r="F79" s="73"/>
      <c r="G79" s="110">
        <v>311853097043.77002</v>
      </c>
      <c r="H79" s="111"/>
      <c r="I79" s="81"/>
      <c r="J79" s="110">
        <f>AD45</f>
        <v>48082358593.235558</v>
      </c>
      <c r="K79" s="111"/>
      <c r="L79" s="82"/>
      <c r="M79" s="110">
        <f>G79+J79</f>
        <v>359935455637.00555</v>
      </c>
      <c r="N79" s="111"/>
      <c r="O79" s="78"/>
      <c r="P79" s="5"/>
      <c r="Q79" s="5"/>
      <c r="R79" s="83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1:40" s="3" customFormat="1" ht="16.5" thickBot="1" x14ac:dyDescent="0.3">
      <c r="A80" s="62"/>
      <c r="B80" s="54" t="s">
        <v>71</v>
      </c>
      <c r="C80" s="54"/>
      <c r="D80" s="54"/>
      <c r="E80" s="63"/>
      <c r="F80" s="73"/>
      <c r="G80" s="113">
        <f>G77-G78-G79</f>
        <v>12354229767.899963</v>
      </c>
      <c r="H80" s="114"/>
      <c r="I80" s="84"/>
      <c r="J80" s="113">
        <f>J77-J78-J79</f>
        <v>-12354229767.897865</v>
      </c>
      <c r="K80" s="114"/>
      <c r="L80" s="79"/>
      <c r="M80" s="113">
        <f t="shared" si="33"/>
        <v>2.09808349609375E-3</v>
      </c>
      <c r="N80" s="114"/>
      <c r="O80" s="78"/>
      <c r="P80" s="5"/>
      <c r="Q80" s="5"/>
      <c r="R80" s="83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pans="1:40" s="3" customFormat="1" ht="15.75" thickTop="1" x14ac:dyDescent="0.25">
      <c r="A81" s="62"/>
      <c r="B81" s="54"/>
      <c r="C81" s="54"/>
      <c r="D81" s="54"/>
      <c r="E81" s="63"/>
      <c r="F81" s="5"/>
      <c r="G81" s="5"/>
      <c r="H81" s="85"/>
      <c r="I81" s="85"/>
      <c r="J81" s="85"/>
      <c r="K81" s="63"/>
      <c r="L81" s="63"/>
      <c r="M81" s="63"/>
      <c r="N81" s="63"/>
      <c r="O81" s="86"/>
      <c r="P81" s="5"/>
      <c r="Q81" s="5"/>
      <c r="R81" s="5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pans="1:40" s="3" customFormat="1" ht="15" x14ac:dyDescent="0.25">
      <c r="A82" s="62"/>
      <c r="B82" s="54" t="s">
        <v>72</v>
      </c>
      <c r="C82" s="54"/>
      <c r="D82" s="54"/>
      <c r="E82" s="63"/>
      <c r="F82" s="5"/>
      <c r="G82" s="5"/>
      <c r="H82" s="85"/>
      <c r="I82" s="85"/>
      <c r="J82" s="85"/>
      <c r="K82" s="63"/>
      <c r="L82" s="63"/>
      <c r="M82" s="63"/>
      <c r="N82" s="63"/>
      <c r="O82" s="86"/>
      <c r="P82" s="54"/>
      <c r="Q82" s="54"/>
      <c r="R82" s="5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1:40" s="3" customFormat="1" ht="15" x14ac:dyDescent="0.25">
      <c r="A83" s="62"/>
      <c r="B83" s="87" t="s">
        <v>73</v>
      </c>
      <c r="C83" s="54"/>
      <c r="D83" s="54"/>
      <c r="E83" s="63"/>
      <c r="F83" s="5"/>
      <c r="G83" s="5"/>
      <c r="H83" s="63"/>
      <c r="I83" s="63"/>
      <c r="J83" s="63"/>
      <c r="K83" s="63"/>
      <c r="L83" s="63"/>
      <c r="M83" s="63"/>
      <c r="N83" s="63"/>
      <c r="O83" s="86"/>
      <c r="P83" s="54"/>
      <c r="Q83" s="54"/>
      <c r="R83" s="5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1:40" s="3" customFormat="1" ht="15" x14ac:dyDescent="0.25">
      <c r="A84" s="88"/>
      <c r="B84" s="66"/>
      <c r="C84" s="66"/>
      <c r="D84" s="66"/>
      <c r="E84" s="66"/>
      <c r="F84" s="66"/>
      <c r="G84" s="54"/>
      <c r="H84" s="54"/>
      <c r="I84" s="66"/>
      <c r="J84" s="66"/>
      <c r="K84" s="66"/>
      <c r="L84" s="66"/>
      <c r="M84" s="66"/>
      <c r="N84" s="66"/>
      <c r="O84" s="89"/>
      <c r="P84" s="66"/>
      <c r="Q84" s="66"/>
      <c r="R84" s="66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pans="1:40" s="3" customFormat="1" ht="15" x14ac:dyDescent="0.25">
      <c r="A85" s="88"/>
      <c r="B85" s="5"/>
      <c r="C85" s="5"/>
      <c r="D85" s="5"/>
      <c r="E85" s="5"/>
      <c r="F85" s="6"/>
      <c r="G85" s="6"/>
      <c r="H85" s="6"/>
      <c r="I85" s="6"/>
      <c r="J85" s="6"/>
      <c r="K85" s="5"/>
      <c r="L85" s="5"/>
      <c r="M85" s="5"/>
      <c r="N85" s="5"/>
      <c r="O85" s="78"/>
      <c r="P85" s="5"/>
      <c r="Q85" s="5"/>
      <c r="R85" s="5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1:40" s="3" customFormat="1" ht="15.75" thickBot="1" x14ac:dyDescent="0.3">
      <c r="A86" s="90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2"/>
      <c r="P86" s="6"/>
      <c r="Q86" s="6"/>
      <c r="R86" s="6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1:40" s="3" customFormat="1" ht="15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</row>
    <row r="88" spans="1:40" s="3" customFormat="1" ht="15.75" thickBot="1" x14ac:dyDescent="0.3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5"/>
      <c r="W88" s="5"/>
      <c r="X88" s="5"/>
      <c r="Y88" s="5"/>
      <c r="Z88" s="5"/>
      <c r="AA88" s="5"/>
      <c r="AB88" s="5"/>
      <c r="AC88" s="5"/>
      <c r="AD88" s="5"/>
      <c r="AE88" s="93"/>
      <c r="AF88" s="4"/>
      <c r="AG88" s="4"/>
      <c r="AH88" s="4"/>
      <c r="AI88" s="4"/>
      <c r="AJ88" s="4"/>
      <c r="AK88" s="4"/>
      <c r="AL88" s="4"/>
      <c r="AM88" s="4"/>
      <c r="AN88" s="4"/>
    </row>
    <row r="89" spans="1:40" s="3" customFormat="1" ht="15" x14ac:dyDescent="0.25">
      <c r="A89" s="4"/>
      <c r="B89" s="4"/>
      <c r="C89" s="94"/>
      <c r="D89" s="68"/>
      <c r="E89" s="68"/>
      <c r="F89" s="95"/>
      <c r="G89" s="64"/>
      <c r="H89" s="64"/>
      <c r="I89" s="64"/>
      <c r="J89" s="64"/>
      <c r="K89" s="64"/>
      <c r="L89" s="64"/>
      <c r="M89" s="69"/>
      <c r="N89" s="69"/>
      <c r="O89" s="70"/>
      <c r="P89" s="5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</row>
    <row r="90" spans="1:40" s="3" customFormat="1" ht="15.75" thickBot="1" x14ac:dyDescent="0.3">
      <c r="A90" s="4"/>
      <c r="B90" s="4"/>
      <c r="C90" s="96"/>
      <c r="D90" s="97"/>
      <c r="E90" s="97"/>
      <c r="F90" s="97"/>
      <c r="G90" s="115" t="str">
        <f>G68</f>
        <v>Previous Report (November 2016)</v>
      </c>
      <c r="H90" s="116"/>
      <c r="I90" s="4"/>
      <c r="J90" s="115" t="str">
        <f>J68</f>
        <v xml:space="preserve">For the Month of December 2016 </v>
      </c>
      <c r="K90" s="116"/>
      <c r="L90" s="71"/>
      <c r="M90" s="115" t="str">
        <f>M68</f>
        <v>As of December 31, 2016</v>
      </c>
      <c r="N90" s="116"/>
      <c r="O90" s="72"/>
      <c r="P90" s="5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</row>
    <row r="91" spans="1:40" s="3" customFormat="1" ht="15.75" x14ac:dyDescent="0.25">
      <c r="A91" s="4"/>
      <c r="B91" s="4"/>
      <c r="C91" s="96"/>
      <c r="D91" s="98" t="s">
        <v>74</v>
      </c>
      <c r="E91" s="98"/>
      <c r="F91" s="80"/>
      <c r="G91" s="108">
        <v>331566872379.91998</v>
      </c>
      <c r="H91" s="109"/>
      <c r="I91" s="74"/>
      <c r="J91" s="108">
        <v>38667449795.75</v>
      </c>
      <c r="K91" s="109"/>
      <c r="L91" s="99"/>
      <c r="M91" s="108">
        <f>G91+J91</f>
        <v>370234322175.66998</v>
      </c>
      <c r="N91" s="109"/>
      <c r="O91" s="75"/>
      <c r="P91" s="5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pans="1:40" s="3" customFormat="1" ht="15.75" x14ac:dyDescent="0.25">
      <c r="A92" s="4"/>
      <c r="B92" s="4"/>
      <c r="C92" s="96"/>
      <c r="D92" s="98" t="s">
        <v>75</v>
      </c>
      <c r="E92" s="98"/>
      <c r="F92" s="76"/>
      <c r="G92" s="110">
        <f>G79</f>
        <v>311853097043.77002</v>
      </c>
      <c r="H92" s="111"/>
      <c r="I92" s="74"/>
      <c r="J92" s="110">
        <f>J79</f>
        <v>48082358593.235558</v>
      </c>
      <c r="K92" s="111"/>
      <c r="L92" s="99"/>
      <c r="M92" s="110">
        <f>SUM(G92+J92)</f>
        <v>359935455637.00555</v>
      </c>
      <c r="N92" s="111"/>
      <c r="O92" s="75"/>
      <c r="P92" s="100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</row>
    <row r="93" spans="1:40" s="3" customFormat="1" ht="16.5" thickBot="1" x14ac:dyDescent="0.3">
      <c r="A93" s="4"/>
      <c r="B93" s="4"/>
      <c r="C93" s="96"/>
      <c r="D93" s="112" t="s">
        <v>76</v>
      </c>
      <c r="E93" s="109"/>
      <c r="F93" s="76"/>
      <c r="G93" s="113">
        <f>SUM(G91-G92)</f>
        <v>19713775336.149963</v>
      </c>
      <c r="H93" s="114"/>
      <c r="I93" s="74"/>
      <c r="J93" s="113">
        <f>SUM(J91-J92)</f>
        <v>-9414908797.4855576</v>
      </c>
      <c r="K93" s="114"/>
      <c r="L93" s="99"/>
      <c r="M93" s="113">
        <f>M91-M92</f>
        <v>10298866538.664429</v>
      </c>
      <c r="N93" s="114"/>
      <c r="O93" s="75"/>
      <c r="P93" s="100"/>
      <c r="Q93" s="101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1:40" s="3" customFormat="1" ht="16.5" thickTop="1" x14ac:dyDescent="0.25">
      <c r="A94" s="4"/>
      <c r="B94" s="4"/>
      <c r="C94" s="96"/>
      <c r="D94" s="102"/>
      <c r="E94" s="102"/>
      <c r="F94" s="76"/>
      <c r="G94" s="76"/>
      <c r="H94" s="76"/>
      <c r="I94" s="76"/>
      <c r="J94" s="5"/>
      <c r="K94" s="5"/>
      <c r="L94" s="5"/>
      <c r="M94" s="106"/>
      <c r="N94" s="107"/>
      <c r="O94" s="78"/>
      <c r="P94" s="5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</row>
    <row r="95" spans="1:40" s="3" customFormat="1" ht="15.75" x14ac:dyDescent="0.25">
      <c r="A95" s="4"/>
      <c r="B95" s="4"/>
      <c r="C95" s="96"/>
      <c r="D95" s="102"/>
      <c r="E95" s="102"/>
      <c r="F95" s="76"/>
      <c r="G95" s="76"/>
      <c r="H95" s="76"/>
      <c r="I95" s="76"/>
      <c r="J95" s="5"/>
      <c r="K95" s="5"/>
      <c r="L95" s="5"/>
      <c r="M95" s="108"/>
      <c r="N95" s="109"/>
      <c r="O95" s="78"/>
      <c r="P95" s="5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</row>
    <row r="96" spans="1:40" s="3" customFormat="1" ht="15.75" thickBot="1" x14ac:dyDescent="0.3">
      <c r="A96" s="4"/>
      <c r="B96" s="4"/>
      <c r="C96" s="103"/>
      <c r="D96" s="104"/>
      <c r="E96" s="104"/>
      <c r="F96" s="105"/>
      <c r="G96" s="105"/>
      <c r="H96" s="105"/>
      <c r="I96" s="105"/>
      <c r="J96" s="91"/>
      <c r="K96" s="91"/>
      <c r="L96" s="91"/>
      <c r="M96" s="91"/>
      <c r="N96" s="91"/>
      <c r="O96" s="92"/>
      <c r="P96" s="5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</sheetData>
  <mergeCells count="108">
    <mergeCell ref="A4:R4"/>
    <mergeCell ref="S4:AI4"/>
    <mergeCell ref="A5:F5"/>
    <mergeCell ref="A6:F6"/>
    <mergeCell ref="A7:F7"/>
    <mergeCell ref="A8:F8"/>
    <mergeCell ref="Q1:R1"/>
    <mergeCell ref="AD1:AE1"/>
    <mergeCell ref="A2:R2"/>
    <mergeCell ref="S2:AI2"/>
    <mergeCell ref="A3:R3"/>
    <mergeCell ref="S3:AI3"/>
    <mergeCell ref="A9:F9"/>
    <mergeCell ref="A12:D14"/>
    <mergeCell ref="E12:I12"/>
    <mergeCell ref="J12:R12"/>
    <mergeCell ref="U12:U14"/>
    <mergeCell ref="V12:Y12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15:D15"/>
    <mergeCell ref="Z12:AD12"/>
    <mergeCell ref="AE12:AE14"/>
    <mergeCell ref="E13:E14"/>
    <mergeCell ref="F13:F14"/>
    <mergeCell ref="G13:G14"/>
    <mergeCell ref="H13:H14"/>
    <mergeCell ref="I13:I14"/>
    <mergeCell ref="J13:N13"/>
    <mergeCell ref="O13:R13"/>
    <mergeCell ref="T13:T14"/>
    <mergeCell ref="A38:B38"/>
    <mergeCell ref="A46:B46"/>
    <mergeCell ref="A47:B47"/>
    <mergeCell ref="A48:B48"/>
    <mergeCell ref="A56:B56"/>
    <mergeCell ref="N59:O59"/>
    <mergeCell ref="A16:B16"/>
    <mergeCell ref="A26:B26"/>
    <mergeCell ref="A27:B27"/>
    <mergeCell ref="A28:B28"/>
    <mergeCell ref="A36:B36"/>
    <mergeCell ref="A37:B37"/>
    <mergeCell ref="G69:H69"/>
    <mergeCell ref="J69:K69"/>
    <mergeCell ref="M69:N69"/>
    <mergeCell ref="G70:H70"/>
    <mergeCell ref="J70:K70"/>
    <mergeCell ref="M70:N70"/>
    <mergeCell ref="A62:R62"/>
    <mergeCell ref="A63:R63"/>
    <mergeCell ref="A64:R64"/>
    <mergeCell ref="G68:H68"/>
    <mergeCell ref="J68:K68"/>
    <mergeCell ref="M68:N68"/>
    <mergeCell ref="P68:R68"/>
    <mergeCell ref="G73:H73"/>
    <mergeCell ref="J73:K73"/>
    <mergeCell ref="M73:N73"/>
    <mergeCell ref="G74:H74"/>
    <mergeCell ref="J74:K74"/>
    <mergeCell ref="M74:N74"/>
    <mergeCell ref="G71:H71"/>
    <mergeCell ref="J71:K71"/>
    <mergeCell ref="M71:N71"/>
    <mergeCell ref="G72:H72"/>
    <mergeCell ref="J72:K72"/>
    <mergeCell ref="M72:N72"/>
    <mergeCell ref="G77:H77"/>
    <mergeCell ref="J77:K77"/>
    <mergeCell ref="M77:N77"/>
    <mergeCell ref="G78:H78"/>
    <mergeCell ref="J78:K78"/>
    <mergeCell ref="M78:N78"/>
    <mergeCell ref="G75:H75"/>
    <mergeCell ref="J75:K75"/>
    <mergeCell ref="M75:N75"/>
    <mergeCell ref="G76:H76"/>
    <mergeCell ref="J76:K76"/>
    <mergeCell ref="M76:N76"/>
    <mergeCell ref="G90:H90"/>
    <mergeCell ref="J90:K90"/>
    <mergeCell ref="M90:N90"/>
    <mergeCell ref="G91:H91"/>
    <mergeCell ref="J91:K91"/>
    <mergeCell ref="M91:N91"/>
    <mergeCell ref="G79:H79"/>
    <mergeCell ref="J79:K79"/>
    <mergeCell ref="M79:N79"/>
    <mergeCell ref="G80:H80"/>
    <mergeCell ref="J80:K80"/>
    <mergeCell ref="M80:N80"/>
    <mergeCell ref="M94:N94"/>
    <mergeCell ref="M95:N95"/>
    <mergeCell ref="G92:H92"/>
    <mergeCell ref="J92:K92"/>
    <mergeCell ref="M92:N92"/>
    <mergeCell ref="D93:E93"/>
    <mergeCell ref="G93:H93"/>
    <mergeCell ref="J93:K93"/>
    <mergeCell ref="M93:N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DEPED_CONSO FAR 4_DECEMBER.2016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D. Eseo</dc:creator>
  <cp:lastModifiedBy>Roque Sandagan</cp:lastModifiedBy>
  <dcterms:created xsi:type="dcterms:W3CDTF">2017-03-31T07:41:46Z</dcterms:created>
  <dcterms:modified xsi:type="dcterms:W3CDTF">2018-10-18T01:52:11Z</dcterms:modified>
</cp:coreProperties>
</file>